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alouspäällikköpäivät 2019 06 06\"/>
    </mc:Choice>
  </mc:AlternateContent>
  <bookViews>
    <workbookView xWindow="0" yWindow="0" windowWidth="19200" windowHeight="6000"/>
  </bookViews>
  <sheets>
    <sheet name="Esimerkki luvut" sheetId="17" r:id="rId1"/>
    <sheet name="Esimerkki kaavat" sheetId="14" r:id="rId2"/>
    <sheet name="2019 suoritepäätös" sheetId="13" r:id="rId3"/>
    <sheet name="Toteut.opisk.vuodet ja profiili" sheetId="5" r:id="rId4"/>
    <sheet name="Tutkinnot ja tutkinnon osat" sheetId="11" r:id="rId5"/>
    <sheet name="Työllistyneet ja jatko-opisk." sheetId="3" r:id="rId6"/>
    <sheet name="Opiskelun aloittaneet palaute" sheetId="1" r:id="rId7"/>
    <sheet name="Opiskelun päättäneet palaute" sheetId="2" r:id="rId8"/>
  </sheets>
  <externalReferences>
    <externalReference r:id="rId9"/>
    <externalReference r:id="rId10"/>
    <externalReference r:id="rId11"/>
  </externalReferences>
  <definedNames>
    <definedName name="FuusiotKpl">[1]Fuusiot!$C$1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64" i="13" l="1"/>
  <c r="Q164" i="13"/>
  <c r="P164" i="13"/>
  <c r="O164" i="13"/>
  <c r="N164" i="13"/>
  <c r="M164" i="13"/>
  <c r="K164" i="13" s="1"/>
  <c r="L164" i="13"/>
  <c r="J164" i="13"/>
  <c r="I164" i="13"/>
  <c r="H164" i="13"/>
  <c r="G164" i="13"/>
  <c r="F164" i="13"/>
  <c r="E164" i="13"/>
  <c r="D164" i="13"/>
  <c r="K163" i="13"/>
  <c r="B163" i="13"/>
  <c r="K162" i="13"/>
  <c r="B162" i="13"/>
  <c r="K161" i="13"/>
  <c r="B161" i="13"/>
  <c r="K160" i="13"/>
  <c r="B160" i="13"/>
  <c r="K159" i="13"/>
  <c r="B159" i="13"/>
  <c r="K158" i="13"/>
  <c r="B158" i="13"/>
  <c r="K157" i="13"/>
  <c r="B157" i="13"/>
  <c r="K156" i="13"/>
  <c r="B156" i="13"/>
  <c r="K155" i="13"/>
  <c r="B155" i="13"/>
  <c r="K154" i="13"/>
  <c r="B154" i="13"/>
  <c r="K153" i="13"/>
  <c r="B153" i="13"/>
  <c r="K152" i="13"/>
  <c r="B152" i="13"/>
  <c r="K151" i="13"/>
  <c r="B151" i="13"/>
  <c r="K150" i="13"/>
  <c r="B150" i="13"/>
  <c r="K149" i="13"/>
  <c r="B149" i="13"/>
  <c r="K148" i="13"/>
  <c r="B148" i="13"/>
  <c r="K147" i="13"/>
  <c r="B147" i="13"/>
  <c r="K146" i="13"/>
  <c r="B146" i="13"/>
  <c r="K145" i="13"/>
  <c r="B145" i="13"/>
  <c r="K144" i="13"/>
  <c r="B144" i="13"/>
  <c r="K143" i="13"/>
  <c r="B143" i="13"/>
  <c r="K142" i="13"/>
  <c r="B142" i="13"/>
  <c r="K141" i="13"/>
  <c r="B141" i="13"/>
  <c r="K140" i="13"/>
  <c r="B140" i="13"/>
  <c r="K139" i="13"/>
  <c r="B139" i="13"/>
  <c r="K138" i="13"/>
  <c r="B138" i="13"/>
  <c r="K137" i="13"/>
  <c r="B137" i="13"/>
  <c r="K136" i="13"/>
  <c r="B136" i="13"/>
  <c r="K135" i="13"/>
  <c r="B135" i="13"/>
  <c r="K134" i="13"/>
  <c r="B134" i="13"/>
  <c r="K133" i="13"/>
  <c r="B133" i="13"/>
  <c r="K132" i="13"/>
  <c r="B132" i="13"/>
  <c r="K131" i="13"/>
  <c r="B131" i="13"/>
  <c r="K130" i="13"/>
  <c r="B130" i="13"/>
  <c r="K129" i="13"/>
  <c r="B129" i="13"/>
  <c r="K128" i="13"/>
  <c r="B128" i="13"/>
  <c r="K127" i="13"/>
  <c r="B127" i="13"/>
  <c r="K126" i="13"/>
  <c r="B126" i="13"/>
  <c r="K125" i="13"/>
  <c r="B125" i="13"/>
  <c r="K124" i="13"/>
  <c r="B124" i="13"/>
  <c r="K123" i="13"/>
  <c r="B123" i="13"/>
  <c r="K122" i="13"/>
  <c r="B122" i="13"/>
  <c r="K121" i="13"/>
  <c r="B121" i="13"/>
  <c r="K120" i="13"/>
  <c r="B120" i="13"/>
  <c r="K119" i="13"/>
  <c r="B119" i="13"/>
  <c r="K118" i="13"/>
  <c r="B118" i="13"/>
  <c r="K117" i="13"/>
  <c r="B117" i="13"/>
  <c r="K116" i="13"/>
  <c r="B116" i="13"/>
  <c r="K115" i="13"/>
  <c r="B115" i="13"/>
  <c r="K114" i="13"/>
  <c r="B114" i="13"/>
  <c r="K113" i="13"/>
  <c r="B113" i="13"/>
  <c r="K112" i="13"/>
  <c r="B112" i="13"/>
  <c r="K111" i="13"/>
  <c r="B111" i="13"/>
  <c r="K110" i="13"/>
  <c r="B110" i="13"/>
  <c r="K109" i="13"/>
  <c r="B109" i="13"/>
  <c r="K108" i="13"/>
  <c r="B108" i="13"/>
  <c r="K107" i="13"/>
  <c r="B107" i="13"/>
  <c r="K106" i="13"/>
  <c r="B106" i="13"/>
  <c r="K105" i="13"/>
  <c r="B105" i="13"/>
  <c r="K104" i="13"/>
  <c r="B104" i="13"/>
  <c r="K103" i="13"/>
  <c r="B103" i="13"/>
  <c r="K102" i="13"/>
  <c r="B102" i="13"/>
  <c r="K101" i="13"/>
  <c r="B101" i="13"/>
  <c r="K100" i="13"/>
  <c r="B100" i="13"/>
  <c r="K99" i="13"/>
  <c r="B99" i="13"/>
  <c r="K98" i="13"/>
  <c r="B98" i="13"/>
  <c r="K97" i="13"/>
  <c r="B97" i="13"/>
  <c r="K96" i="13"/>
  <c r="B96" i="13"/>
  <c r="K95" i="13"/>
  <c r="B95" i="13"/>
  <c r="K94" i="13"/>
  <c r="B94" i="13"/>
  <c r="K93" i="13"/>
  <c r="B93" i="13"/>
  <c r="K92" i="13"/>
  <c r="B92" i="13"/>
  <c r="K91" i="13"/>
  <c r="B91" i="13"/>
  <c r="K90" i="13"/>
  <c r="B90" i="13"/>
  <c r="K89" i="13"/>
  <c r="B89" i="13"/>
  <c r="K88" i="13"/>
  <c r="B88" i="13"/>
  <c r="K87" i="13"/>
  <c r="B87" i="13"/>
  <c r="K86" i="13"/>
  <c r="B86" i="13"/>
  <c r="K85" i="13"/>
  <c r="B85" i="13"/>
  <c r="K84" i="13"/>
  <c r="B84" i="13"/>
  <c r="K83" i="13"/>
  <c r="B83" i="13"/>
  <c r="K82" i="13"/>
  <c r="B82" i="13"/>
  <c r="K81" i="13"/>
  <c r="B81" i="13"/>
  <c r="K80" i="13"/>
  <c r="B80" i="13"/>
  <c r="K79" i="13"/>
  <c r="B79" i="13"/>
  <c r="K78" i="13"/>
  <c r="B78" i="13"/>
  <c r="K77" i="13"/>
  <c r="B77" i="13"/>
  <c r="K76" i="13"/>
  <c r="B76" i="13"/>
  <c r="K75" i="13"/>
  <c r="B75" i="13"/>
  <c r="K74" i="13"/>
  <c r="B74" i="13"/>
  <c r="K73" i="13"/>
  <c r="B73" i="13"/>
  <c r="K72" i="13"/>
  <c r="B72" i="13"/>
  <c r="K71" i="13"/>
  <c r="B71" i="13"/>
  <c r="K70" i="13"/>
  <c r="B70" i="13"/>
  <c r="K69" i="13"/>
  <c r="B69" i="13"/>
  <c r="K68" i="13"/>
  <c r="B68" i="13"/>
  <c r="K67" i="13"/>
  <c r="B67" i="13"/>
  <c r="K66" i="13"/>
  <c r="B66" i="13"/>
  <c r="K65" i="13"/>
  <c r="B65" i="13"/>
  <c r="K64" i="13"/>
  <c r="B64" i="13"/>
  <c r="K63" i="13"/>
  <c r="B63" i="13"/>
  <c r="K62" i="13"/>
  <c r="B62" i="13"/>
  <c r="K61" i="13"/>
  <c r="B61" i="13"/>
  <c r="K60" i="13"/>
  <c r="B60" i="13"/>
  <c r="K59" i="13"/>
  <c r="B59" i="13"/>
  <c r="K58" i="13"/>
  <c r="B58" i="13"/>
  <c r="K57" i="13"/>
  <c r="B57" i="13"/>
  <c r="K56" i="13"/>
  <c r="B56" i="13"/>
  <c r="K55" i="13"/>
  <c r="B55" i="13"/>
  <c r="K54" i="13"/>
  <c r="B54" i="13"/>
  <c r="K53" i="13"/>
  <c r="B53" i="13"/>
  <c r="K52" i="13"/>
  <c r="B52" i="13"/>
  <c r="K51" i="13"/>
  <c r="B51" i="13"/>
  <c r="K50" i="13"/>
  <c r="B50" i="13"/>
  <c r="K49" i="13"/>
  <c r="B49" i="13"/>
  <c r="K48" i="13"/>
  <c r="B48" i="13"/>
  <c r="K47" i="13"/>
  <c r="B47" i="13"/>
  <c r="K46" i="13"/>
  <c r="B46" i="13"/>
  <c r="K45" i="13"/>
  <c r="B45" i="13"/>
  <c r="K44" i="13"/>
  <c r="B44" i="13"/>
  <c r="K43" i="13"/>
  <c r="B43" i="13"/>
  <c r="K42" i="13"/>
  <c r="B42" i="13"/>
  <c r="K41" i="13"/>
  <c r="B41" i="13"/>
  <c r="K40" i="13"/>
  <c r="B40" i="13"/>
  <c r="K39" i="13"/>
  <c r="B39" i="13"/>
  <c r="K38" i="13"/>
  <c r="B38" i="13"/>
  <c r="K37" i="13"/>
  <c r="B37" i="13"/>
  <c r="K36" i="13"/>
  <c r="B36" i="13"/>
  <c r="K35" i="13"/>
  <c r="B35" i="13"/>
  <c r="K34" i="13"/>
  <c r="B34" i="13"/>
  <c r="K33" i="13"/>
  <c r="B33" i="13"/>
  <c r="K32" i="13"/>
  <c r="B32" i="13"/>
  <c r="K31" i="13"/>
  <c r="B31" i="13"/>
  <c r="K30" i="13"/>
  <c r="B30" i="13"/>
  <c r="K29" i="13"/>
  <c r="B29" i="13"/>
  <c r="K28" i="13"/>
  <c r="B28" i="13"/>
  <c r="K27" i="13"/>
  <c r="B27" i="13"/>
  <c r="K26" i="13"/>
  <c r="B26" i="13"/>
  <c r="K25" i="13"/>
  <c r="B25" i="13"/>
  <c r="K24" i="13"/>
  <c r="B24" i="13"/>
  <c r="K23" i="13"/>
  <c r="B23" i="13"/>
  <c r="K22" i="13"/>
  <c r="B22" i="13"/>
  <c r="K21" i="13"/>
  <c r="B21" i="13"/>
  <c r="K20" i="13"/>
  <c r="B20" i="13"/>
  <c r="K19" i="13"/>
  <c r="B19" i="13"/>
  <c r="K18" i="13"/>
  <c r="B18" i="13"/>
  <c r="K17" i="13"/>
  <c r="B17" i="13"/>
  <c r="K16" i="13"/>
  <c r="B16" i="13"/>
  <c r="K15" i="13"/>
  <c r="B15" i="13"/>
  <c r="K14" i="13"/>
  <c r="B14" i="13"/>
  <c r="K13" i="13"/>
  <c r="B13" i="13"/>
  <c r="K12" i="13"/>
  <c r="B12" i="13"/>
  <c r="K11" i="13"/>
  <c r="B11" i="13"/>
  <c r="K10" i="13"/>
  <c r="B10" i="13"/>
  <c r="K9" i="13"/>
  <c r="B9" i="13"/>
  <c r="K8" i="13"/>
  <c r="B8" i="13"/>
  <c r="K7" i="13"/>
  <c r="B7" i="13"/>
  <c r="K6" i="13"/>
  <c r="B6" i="13"/>
  <c r="K5" i="13"/>
  <c r="B5" i="13"/>
  <c r="K4" i="13"/>
  <c r="B4" i="13"/>
  <c r="B20" i="14" l="1"/>
  <c r="M13" i="14"/>
  <c r="M12" i="14"/>
  <c r="M11" i="14"/>
  <c r="K13" i="14"/>
  <c r="K12" i="14"/>
  <c r="K11" i="14"/>
  <c r="I13" i="14"/>
  <c r="I12" i="14"/>
  <c r="I11" i="14"/>
  <c r="G13" i="14"/>
  <c r="G12" i="14"/>
  <c r="G11" i="14"/>
  <c r="F13" i="14" l="1"/>
  <c r="D20" i="14" s="1"/>
  <c r="E20" i="14" s="1"/>
  <c r="N13" i="14"/>
  <c r="L20" i="14" s="1"/>
  <c r="M20" i="14" s="1"/>
  <c r="H13" i="14"/>
  <c r="L13" i="14"/>
  <c r="J13" i="14"/>
  <c r="N12" i="14"/>
  <c r="L19" i="14" s="1"/>
  <c r="N11" i="14"/>
  <c r="L18" i="14" s="1"/>
  <c r="H11" i="14"/>
  <c r="F18" i="14" s="1"/>
  <c r="L11" i="14" l="1"/>
  <c r="J18" i="14" s="1"/>
  <c r="J20" i="14"/>
  <c r="K20" i="14" s="1"/>
  <c r="H12" i="14"/>
  <c r="F19" i="14" s="1"/>
  <c r="F20" i="14"/>
  <c r="G20" i="14" s="1"/>
  <c r="C20" i="14" s="1"/>
  <c r="J12" i="14"/>
  <c r="H19" i="14" s="1"/>
  <c r="H20" i="14"/>
  <c r="I20" i="14" s="1"/>
  <c r="J11" i="14"/>
  <c r="H18" i="14" s="1"/>
  <c r="O13" i="14"/>
  <c r="P13" i="14" s="1"/>
  <c r="L12" i="14"/>
  <c r="J19" i="14" s="1"/>
  <c r="E5" i="14" l="1"/>
  <c r="F5" i="14" s="1"/>
  <c r="E13" i="14" s="1"/>
  <c r="E4" i="14"/>
  <c r="F4" i="14" s="1"/>
  <c r="E12" i="14" s="1"/>
  <c r="F12" i="14" s="1"/>
  <c r="E3" i="14"/>
  <c r="F3" i="14" s="1"/>
  <c r="E11" i="14" s="1"/>
  <c r="F11" i="14" s="1"/>
  <c r="O12" i="14" l="1"/>
  <c r="P12" i="14" s="1"/>
  <c r="D19" i="14"/>
  <c r="O11" i="14"/>
  <c r="P11" i="14" s="1"/>
  <c r="D18" i="14"/>
  <c r="B18" i="14" l="1"/>
  <c r="E18" i="14" s="1"/>
  <c r="B19" i="14"/>
  <c r="E19" i="14" s="1"/>
  <c r="G19" i="14" l="1"/>
  <c r="M19" i="14"/>
  <c r="I19" i="14"/>
  <c r="K19" i="14"/>
  <c r="M18" i="14"/>
  <c r="I18" i="14"/>
  <c r="K18" i="14"/>
  <c r="G18" i="14"/>
  <c r="C18" i="14" l="1"/>
  <c r="C19" i="14"/>
</calcChain>
</file>

<file path=xl/sharedStrings.xml><?xml version="1.0" encoding="utf-8"?>
<sst xmlns="http://schemas.openxmlformats.org/spreadsheetml/2006/main" count="1177" uniqueCount="450">
  <si>
    <t>Koulutuksen järjestäjä</t>
  </si>
  <si>
    <t>Perustutkintojen määrä</t>
  </si>
  <si>
    <t>Ammatti- ja erikoisammattitutkintojen määrä</t>
  </si>
  <si>
    <t>Perustutkintojen tutkinnon osien määrä</t>
  </si>
  <si>
    <t>Ammatti- ja erikoisammattitutkintojen tutkinnon osien määrä</t>
  </si>
  <si>
    <t>Perustutkintojen kustannusryhmän ja pohjakoulutuksen mukaan painotetut pisteet</t>
  </si>
  <si>
    <t>Ammatti- ja erikoisammattitutkintojen kustannusryhmän ja pohjakoulutuksen mukaan painotetut pisteet</t>
  </si>
  <si>
    <t>Erityisen tuen mukaan painotetut tutkintojen pisteet</t>
  </si>
  <si>
    <t>Perustutkintojen osien kustannusryhmän mukaan painotetut osaamispisteet</t>
  </si>
  <si>
    <t>Ammatti- ja erikoisammattitutkintojen osien kustannusryhmän mukaan painotetut osaamispisteet</t>
  </si>
  <si>
    <t>Erityisen tuen mukaan painotetut tutkinnon osien osaamispisteet</t>
  </si>
  <si>
    <t>Tutkintojen ja tutkinnon osien painotetut pisteet yhteensä</t>
  </si>
  <si>
    <t>Tutkintojen ja tutkinnonosien painotetut pisteet, järj. %-osuus</t>
  </si>
  <si>
    <t/>
  </si>
  <si>
    <t>Tutkintojen määrä</t>
  </si>
  <si>
    <t>Työllistyneet</t>
  </si>
  <si>
    <t>Jatko-opiskelijat</t>
  </si>
  <si>
    <t>Työllistyneet ja jatko-opiskelijat yhteensä</t>
  </si>
  <si>
    <t>Työllistyneet painotetut pisteet</t>
  </si>
  <si>
    <t>Jatko-opiskelijat painotetut pisteet</t>
  </si>
  <si>
    <t>Työllistyneet ja jatko-opiskelijat painotetut pisteet</t>
  </si>
  <si>
    <t>Työllistyneet ja jatko-opiskelijat painotetut pisteet, %-osuus järjestäjittäin</t>
  </si>
  <si>
    <t>Yhteensä</t>
  </si>
  <si>
    <t>Aloittaneet</t>
  </si>
  <si>
    <t>Kyselyn kohteet</t>
  </si>
  <si>
    <t>Vastanneet</t>
  </si>
  <si>
    <t>Vastausosuus</t>
  </si>
  <si>
    <t>Keskiarvo</t>
  </si>
  <si>
    <t>Keskihajonta</t>
  </si>
  <si>
    <t>Pisteet</t>
  </si>
  <si>
    <t>Painotetut pisteet</t>
  </si>
  <si>
    <t>Painotetut pisteet %</t>
  </si>
  <si>
    <t>Ahlmanin koulun Säätiö sr</t>
  </si>
  <si>
    <t>Aitoon Emäntäkoulu Oy</t>
  </si>
  <si>
    <t>Ami-säätiö sr</t>
  </si>
  <si>
    <t>Ammattienedistämislaitossäätiö AEL sr</t>
  </si>
  <si>
    <t>Ammattiopisto Spesia Oy</t>
  </si>
  <si>
    <t>Ava-Instituutin kannatusyhdistys ry</t>
  </si>
  <si>
    <t>Axxell Utbildning Ab</t>
  </si>
  <si>
    <t>Cimson Koulutuspalvelut Oy</t>
  </si>
  <si>
    <t>EdupoliPointCollege Oy</t>
  </si>
  <si>
    <t>Espoon seudun koulutuskuntayhtymä Omnia</t>
  </si>
  <si>
    <t>Etelä-Karjalan Koulutuskuntayhtymä</t>
  </si>
  <si>
    <t>Etelä-Savon Koulutus Oy</t>
  </si>
  <si>
    <t>Eurajoen kristillisen opiston kannatusyhdistys r.y.</t>
  </si>
  <si>
    <t>Folkhälsan Utbildning Ab</t>
  </si>
  <si>
    <t>Haapaveden Opiston kannatusyhdistys ry</t>
  </si>
  <si>
    <t>Harjun Oppimiskeskus Oy</t>
  </si>
  <si>
    <t>Helsingin kaupunki</t>
  </si>
  <si>
    <t>Helsingin Konservatorion Säätiö sr</t>
  </si>
  <si>
    <t>Helsinki Business College Oy</t>
  </si>
  <si>
    <t>Hengitysliitto ry</t>
  </si>
  <si>
    <t>Hevosopisto Oy</t>
  </si>
  <si>
    <t>Hyria koulutus Oy</t>
  </si>
  <si>
    <t>Hämeen ammatti-instituutti Oy</t>
  </si>
  <si>
    <t>Invalidisäätiö sr</t>
  </si>
  <si>
    <t>Itä-Karjalan Kansanopistoseura ry</t>
  </si>
  <si>
    <t>Itä-Savon koulutuskuntayhtymä</t>
  </si>
  <si>
    <t>Itä-Suomen Liikuntaopisto Oy</t>
  </si>
  <si>
    <t>Joensuun kaupunki</t>
  </si>
  <si>
    <t>Jokilaaksojen koulutuskuntayhtymä</t>
  </si>
  <si>
    <t>Jollas-Opisto Oy</t>
  </si>
  <si>
    <t>Jyväskylän Koulutuskuntayhtymä</t>
  </si>
  <si>
    <t>Jyväskylän kristillisen opiston säätiö sr</t>
  </si>
  <si>
    <t>Jyväskylän Talouskouluyhdistys r.y.</t>
  </si>
  <si>
    <t>Järviseudun Koulutuskuntayhtymä</t>
  </si>
  <si>
    <t>Kajaanin kaupunki</t>
  </si>
  <si>
    <t>Kalajoen Kristillisen Opiston kannatusyhdistys ry</t>
  </si>
  <si>
    <t>Kanneljärven Kansanopiston kannatusyhdistys r.y.</t>
  </si>
  <si>
    <t>Kansan Sivistystyön Liitto KSL ry</t>
  </si>
  <si>
    <t>Karstulan Evankelisen Kansanopiston kannatusyhdistys ry</t>
  </si>
  <si>
    <t>Kauppiaitten Kauppaoppilaitos Oy</t>
  </si>
  <si>
    <t>Kaustisen Evankelisen Opiston Kannatusyhdistys ry</t>
  </si>
  <si>
    <t>Kellosepäntaidon Edistämissäätiö sr</t>
  </si>
  <si>
    <t>Kemi-Tornionlaakson koulutuskuntayhtymä Lappia</t>
  </si>
  <si>
    <t>Keski-Pohjanmaan Konservatorion Kannatusyhdistys Ry</t>
  </si>
  <si>
    <t>Keski-Pohjanmaan Koulutusyhtymä</t>
  </si>
  <si>
    <t>Keski-Uudenmaan koulutuskuntayhtymä</t>
  </si>
  <si>
    <t>Kiinteistöalan Koulutussäätiö sr</t>
  </si>
  <si>
    <t>Kiipulasäätiö sr</t>
  </si>
  <si>
    <t>Kirkkopalvelut ry</t>
  </si>
  <si>
    <t>Kisakalliosäätiö sr</t>
  </si>
  <si>
    <t>Kiteen Evankelisen Kansanopiston kannatusyhdistys ry</t>
  </si>
  <si>
    <t>Korpisaaren Säätiö sr</t>
  </si>
  <si>
    <t>Kotkan-Haminan seudun koulutuskuntayhtymä</t>
  </si>
  <si>
    <t>Koulutuskeskus Salpaus -kuntayhtymä</t>
  </si>
  <si>
    <t>Koulutuskuntayhtymä Tavastia</t>
  </si>
  <si>
    <t>Kouvolan Aikuiskoulutussäätiö sr</t>
  </si>
  <si>
    <t>Kouvolan kaupunki</t>
  </si>
  <si>
    <t>KSAK Oy</t>
  </si>
  <si>
    <t>Kuopion Konservatorion kannatusyhdistys r.y.</t>
  </si>
  <si>
    <t>Kuopion Talouskoulun kannatusyhdistys r.y.</t>
  </si>
  <si>
    <t>Kuortaneen Urheiluopistosäätiö sr</t>
  </si>
  <si>
    <t>Laajasalon opiston säätiö sr</t>
  </si>
  <si>
    <t>Lahden kansanopiston säätiö sr</t>
  </si>
  <si>
    <t>Lahden Konservatorio Oy</t>
  </si>
  <si>
    <t>Lounais-Hämeen koulutuskuntayhtymä</t>
  </si>
  <si>
    <t>Lounais-Suomen koulutuskuntayhtymä</t>
  </si>
  <si>
    <t>Luksia, Länsi-Uudenmaan koulutuskuntayhtymä</t>
  </si>
  <si>
    <t>Länsirannikon Koulutus Oy</t>
  </si>
  <si>
    <t>Maalariammattikoulun kannatusyhdistys r.y.</t>
  </si>
  <si>
    <t>Management Institute of Finland MIF Oy</t>
  </si>
  <si>
    <t>Markkinointi-instituutin Kannatusyhdistys ry</t>
  </si>
  <si>
    <t>Marttayhdistysten liitto ry</t>
  </si>
  <si>
    <t>Optima samkommun</t>
  </si>
  <si>
    <t>Oulun kaupunki</t>
  </si>
  <si>
    <t>Oulun seudun koulutuskuntayhtymä (OSEKK)</t>
  </si>
  <si>
    <t>Paasikiviopistoyhdistys r.y.</t>
  </si>
  <si>
    <t>Palkansaajien koulutussäätiö sr</t>
  </si>
  <si>
    <t>Palloilu Säätiö sr</t>
  </si>
  <si>
    <t>Peimarin koulutuskuntayhtymä</t>
  </si>
  <si>
    <t>Perho Liiketalousopisto Oy</t>
  </si>
  <si>
    <t>Peräpohjolan Kansanopiston kannatusyhdistys ry</t>
  </si>
  <si>
    <t>Pohjois-Karjalan Koulutuskuntayhtymä</t>
  </si>
  <si>
    <t>Pohjois-Satakunnan Kansanopiston kannatusyhdistys r.y.</t>
  </si>
  <si>
    <t>Pohjois-Savon Kansanopistoseura r.y.</t>
  </si>
  <si>
    <t>Pohjois-Suomen Koulutuskeskussäätiö sr</t>
  </si>
  <si>
    <t>Pop &amp; Jazz Konservatorion Säätiö sr</t>
  </si>
  <si>
    <t>Portaanpää ry</t>
  </si>
  <si>
    <t>Raahen Koulutuskuntayhtymä</t>
  </si>
  <si>
    <t>Raahen Porvari- ja Kauppakoulurahasto sr</t>
  </si>
  <si>
    <t>Raision Seudun Koulutuskuntayhtymä</t>
  </si>
  <si>
    <t>Rakennusteollisuus RT ry</t>
  </si>
  <si>
    <t>Rastor Oy</t>
  </si>
  <si>
    <t>Raudaskylän Kristillinen Opisto r.y.</t>
  </si>
  <si>
    <t>Rovalan Setlementti ry</t>
  </si>
  <si>
    <t>Rovaniemen Koulutuskuntayhtymä</t>
  </si>
  <si>
    <t>Saamelaisalueen Koulutuskeskus</t>
  </si>
  <si>
    <t>Salon Seudun Koulutuskuntayhtymä</t>
  </si>
  <si>
    <t>SASKY koulutuskuntayhtymä</t>
  </si>
  <si>
    <t>Satakunnan koulutuskuntayhtymä</t>
  </si>
  <si>
    <t>Savon Koulutuskuntayhtymä</t>
  </si>
  <si>
    <t>Seinäjoen koulutuskuntayhtymä</t>
  </si>
  <si>
    <t>Suomen Diakoniaopisto - SDO Oy</t>
  </si>
  <si>
    <t>Suomen kansallisooppera ja -baletti sr</t>
  </si>
  <si>
    <t>Suomen Nuoriso-Opiston kannatusyhdistys ry</t>
  </si>
  <si>
    <t>Suomen Urheiluopiston Kannatusosakeyhtiö</t>
  </si>
  <si>
    <t>Suomen ympäristöopisto SYKLI Oy</t>
  </si>
  <si>
    <t>Suomen yrittäjäopiston kannatus Oy</t>
  </si>
  <si>
    <t>Suupohjan Koulutuskuntayhtymä</t>
  </si>
  <si>
    <t>Svenska Framtidsskolan i Helsingforsregionen Ab</t>
  </si>
  <si>
    <t>Svenska Österbottens förbund för Utbildning och Kultur</t>
  </si>
  <si>
    <t>Tampereen Aikuiskoulutussäätiö sr</t>
  </si>
  <si>
    <t>Tampereen kaupunki</t>
  </si>
  <si>
    <t>Tampereen Musiikkiopiston Säätiö sr</t>
  </si>
  <si>
    <t>Tanhuvaaran Säätiö sr</t>
  </si>
  <si>
    <t>Teak Oy</t>
  </si>
  <si>
    <t>Tohtori Matthias Ingmanin säätiö sr</t>
  </si>
  <si>
    <t>Traffica Oy</t>
  </si>
  <si>
    <t>Turun Aikuiskoulutussäätiö sr</t>
  </si>
  <si>
    <t>Turun Ammattiopistosäätiö sr</t>
  </si>
  <si>
    <t>Turun kaupunki</t>
  </si>
  <si>
    <t>Turun Konservatorion kannatusyhdistys - Garantiföreningen för Åbo Konservatorium r.y.</t>
  </si>
  <si>
    <t>Turun kristillisen opiston säätiö sr</t>
  </si>
  <si>
    <t>Työtehoseura ry</t>
  </si>
  <si>
    <t>Vaasan kaupunki</t>
  </si>
  <si>
    <t>Valkeakosken seudun koulutuskuntayhtymä</t>
  </si>
  <si>
    <t>Valkealan Kristillisen Kansanopiston kannatusyhdistys r.y.</t>
  </si>
  <si>
    <t>Valtakunnallinen valmennus- ja liikuntakeskus Oy</t>
  </si>
  <si>
    <t>Vantaan kaupunki</t>
  </si>
  <si>
    <t>Varalan Säätiö sr</t>
  </si>
  <si>
    <t>Vuokatin Säätiö sr</t>
  </si>
  <si>
    <t>Ylä-Savon koulutuskuntayhtymä</t>
  </si>
  <si>
    <t>Äänekosken Ammatillisen Koulutuksen kuntayhtymä</t>
  </si>
  <si>
    <t>Koko tutkinnon suorittaneet</t>
  </si>
  <si>
    <t>Tutkinnon osia suorittaneet</t>
  </si>
  <si>
    <t>Yhteensä Kyselyn kohteet</t>
  </si>
  <si>
    <t>Yhteensä Vastanneet</t>
  </si>
  <si>
    <t>Yhteensä Vastausosuus</t>
  </si>
  <si>
    <t>Yhteensä Keskiarvo</t>
  </si>
  <si>
    <t>Yhteensä Keskihajonta</t>
  </si>
  <si>
    <t>Yhteensä Pisteet</t>
  </si>
  <si>
    <t>Yhteensä Painotetut pisteet</t>
  </si>
  <si>
    <t>Yhteensä Painotetut pisteet %</t>
  </si>
  <si>
    <t>&lt;5</t>
  </si>
  <si>
    <t>Fysikaalinen hoitolaitos Arcus Lumio &amp; Pirttimaa</t>
  </si>
  <si>
    <t>KONE Hissit Oy</t>
  </si>
  <si>
    <t>Suomen Luterilainen Evankeliumiyhdistys ry</t>
  </si>
  <si>
    <t>TYA-oppilaitos Oy</t>
  </si>
  <si>
    <t>Painottamattomat opiskelijavuodet</t>
  </si>
  <si>
    <t>Kustannusryhmän mukaan painotetut perustutkinnon opiskelijavuodet</t>
  </si>
  <si>
    <t>Kustannusryhmän mukaan painotetut at- ja eat-tutkinnon opiskelijavuodet</t>
  </si>
  <si>
    <t>Kustannusryhmän mukaan painotetut VALMA&amp;TELMA opiskelijavuodet</t>
  </si>
  <si>
    <t>Kustannusryhmän mukaan painotetut opiskelijavalmiuksia tukevat opiskelijavuodet</t>
  </si>
  <si>
    <t>Kustannusryhmän mukaan painotetut muun koulutuksen opiskelijavuodet</t>
  </si>
  <si>
    <t>Erityistuen mukaan painotetut opiskelijavuodet</t>
  </si>
  <si>
    <t>Majoituksen mukaan painotetut opiskelijavuodet</t>
  </si>
  <si>
    <t>Henkilöstökoulutuksen mukaan painotetut opiskelijavuodet</t>
  </si>
  <si>
    <t>Työvoimakoulutuksen mukaan painotetut opiskelijavuodet</t>
  </si>
  <si>
    <t>Vankilakoulutuksen mukaan painotetut opiskelijavuodet</t>
  </si>
  <si>
    <t>Painotetut opiskelijavuodet yhteensä</t>
  </si>
  <si>
    <t>Profiilikerroin</t>
  </si>
  <si>
    <t>Fria Kristliga Folkhögskolan i Vasa</t>
  </si>
  <si>
    <t>Haus Kehittämiskeskus Oy</t>
  </si>
  <si>
    <t>Itä-Uudenmaan Koulutuskuntayhtymä</t>
  </si>
  <si>
    <t>Konecranes Finland Oy</t>
  </si>
  <si>
    <t>Kvarnen samkommun</t>
  </si>
  <si>
    <t>Meyer Turku Oy</t>
  </si>
  <si>
    <t>Oy Porvoo International College Ab</t>
  </si>
  <si>
    <t>Reisjärven Kristillinen Kansanopistoyhdistys ry</t>
  </si>
  <si>
    <t>Samkommunen för Yrkesutbildning i Östra Nyland</t>
  </si>
  <si>
    <t>Tampereen Urheiluhierojakoulu Oy</t>
  </si>
  <si>
    <t>Toyota Auto Finland Oy</t>
  </si>
  <si>
    <t>TUL:n Kisakeskussäätiö sr</t>
  </si>
  <si>
    <t>ABB Oy</t>
  </si>
  <si>
    <t>Finnair Oyj</t>
  </si>
  <si>
    <t>Rautaruukki Oyj</t>
  </si>
  <si>
    <t>Suomen Ilmailuopisto Oy</t>
  </si>
  <si>
    <t>UPM-Kymmene Oyj</t>
  </si>
  <si>
    <t>Vuolle Setlementti ry</t>
  </si>
  <si>
    <t>Wärtsilä Finland Oy</t>
  </si>
  <si>
    <t>Air Navigation Services Finland Oy</t>
  </si>
  <si>
    <t>HRM Consulting Oy</t>
  </si>
  <si>
    <t>Rahoitusperusteraportti (toteutuneet opiskelijavuodet ja profiili)</t>
  </si>
  <si>
    <t>Rahoitusperusteraportti (työllistyneet ja jatko-opiskelijat)</t>
  </si>
  <si>
    <t>Rahoitusperusteraportti (Opiskelun aloittaneiden opiskelijapalaute)</t>
  </si>
  <si>
    <t>Vaikuttavuusrahoituksen työllistyneet ja jatko-opiskelijat osuus laskennallisesta rahoituksesta vuonna 2020 on 7,5%</t>
  </si>
  <si>
    <t>Vaikuttavuusrahoituksen opiskelun aloittaneiden palautteen osuus laskennallisesta rahoituksesta vuonna 2020 on 0,625% (=2,5 x 0,25)</t>
  </si>
  <si>
    <t>Vaikuttavuusrahoituksen opiskelun päättäneiden palautteen osuus laskennallisesta rahoituksesta vuonna 2020 on  1,875% (=2,5 x 0,75)</t>
  </si>
  <si>
    <t>Rahoitusperusteraportti (opiskelun päättäneet palaute)</t>
  </si>
  <si>
    <t>Lieksan Kristillisen Opiston kannatusyhdistys ry</t>
  </si>
  <si>
    <t>Suoritusrahoituksen tutkinnon osien osaamispisteiden ja koko tutkintojen osuus laskennallisesta rahoituksesta vuonna 2020 on 20 %</t>
  </si>
  <si>
    <t>Rahoitusperusteraportti (tukinnon osien osaamispisteet ja tutkinnot)</t>
  </si>
  <si>
    <t>Nokia Oyj</t>
  </si>
  <si>
    <t>Opintotoiminnan Keskusliitto ry, Centralförbundet för Studieverksamhet rf</t>
  </si>
  <si>
    <t>Työväen Sivistysliitto TSL ry</t>
  </si>
  <si>
    <t>Perusrahoituksen osuus laskennallisesta rahoituksesta vuonna 2020 on 70 %, rahoitus perustuu profiikertoimella painotettujen tavoitteellisten opiskelijavuosien  sekä pienin osin harkinnanvaraisen korotuksen määrään</t>
  </si>
  <si>
    <t>Järjestämis-luvan opiskelija-vuosien vähimmäis-määrä</t>
  </si>
  <si>
    <t>Suorite-päätöksellä 2019 jaetut opiskelija-vuodet 
(luvan ylittävä osuus)</t>
  </si>
  <si>
    <t>1 Tavoitteellinen opiskelijavuosimäärä 2019</t>
  </si>
  <si>
    <t>2
-josta työvoimakoulutus</t>
  </si>
  <si>
    <t>3
Profiilikerroin</t>
  </si>
  <si>
    <t>4 
Painotetut tavoitteelliset opiskelija-vuodet</t>
  </si>
  <si>
    <t>5 
Kiky-vähennys €</t>
  </si>
  <si>
    <t>6 
Harkinnan-varainen korotus €</t>
  </si>
  <si>
    <t>7 
Perusrahoitus yhteensä €</t>
  </si>
  <si>
    <t>8 
Tutkintojen määrä</t>
  </si>
  <si>
    <t>10 Suoritusrahoitus yhteensä €</t>
  </si>
  <si>
    <t>11 
Rahoitus yhteensä (pl. alv) €</t>
  </si>
  <si>
    <t>12 
Arvonlisävero-korvaus €</t>
  </si>
  <si>
    <t>Painotetut opiskelijavuodet</t>
  </si>
  <si>
    <t>Tavoitteelliset opiskelijavuodet</t>
  </si>
  <si>
    <t>%-osuus</t>
  </si>
  <si>
    <t>Tutkinnot ja tutkinnon osat painotetut pisteet</t>
  </si>
  <si>
    <t>Aloittaneet opiskelijapalaute painotetut pisteet</t>
  </si>
  <si>
    <t>Päättäneet opiskelijapalaute painotetut pisteet</t>
  </si>
  <si>
    <t>Suoritusrahoitus</t>
  </si>
  <si>
    <t>Perusrahoitusta (70%)</t>
  </si>
  <si>
    <t>Laskennallista rahoitusta (pl. alv)</t>
  </si>
  <si>
    <t>Suoritusrahoitusta (20%)</t>
  </si>
  <si>
    <t>Työll. ja jatko-opisk. (7,5%)</t>
  </si>
  <si>
    <t>Aloitt. palaute (0,625 % = 0,25 x 2,5 %)</t>
  </si>
  <si>
    <t>Päätt. palaute (1,875 % = 0,75 x 2,5 %)</t>
  </si>
  <si>
    <t>Vaikuttavuusrahoitusta (10%)</t>
  </si>
  <si>
    <t>€</t>
  </si>
  <si>
    <t>Lask.rah.yht. (pl. alv, myöh.rah. ja hark.)</t>
  </si>
  <si>
    <t>Järjestäjä1</t>
  </si>
  <si>
    <t>Järjestäjä2</t>
  </si>
  <si>
    <t>Myöhemmin varainhoitovuonna  jaettava (0,71%)</t>
  </si>
  <si>
    <t>Hark. korotuksena jaettava (0,88%)</t>
  </si>
  <si>
    <t>Tavoitt.opisk.vuosina jaettava (68,41%)</t>
  </si>
  <si>
    <t>Esimerkki</t>
  </si>
  <si>
    <t>Perusrahoitus Tavoitt.opisk.vuosina jaettava, pl. myöh.)</t>
  </si>
  <si>
    <t>Vaikuttavuusrahoitus (Aloit. palaute)</t>
  </si>
  <si>
    <t>Vaikuttavuusrahoitus (työll. ja jatko-opisk)</t>
  </si>
  <si>
    <t>Vaikuttavuusrahoitus (Päätt. palaute)</t>
  </si>
  <si>
    <t>Järjestäjä</t>
  </si>
  <si>
    <t>Vuoden 2019 ensikertaisen suoritepäätöksen tavoitteelliset opiskelijavuodet ja harkinnanvaraiset korotukset</t>
  </si>
  <si>
    <t>Y-tunnus</t>
  </si>
  <si>
    <t>Kotimaakunta</t>
  </si>
  <si>
    <t>Perusrahoitus ilman harkinnan-varaista korotusta €</t>
  </si>
  <si>
    <t>9 
Tutkinnoista kertyvät suorituspisteet</t>
  </si>
  <si>
    <t>0763403-0</t>
  </si>
  <si>
    <t>Uusimaa</t>
  </si>
  <si>
    <t>0155402-1</t>
  </si>
  <si>
    <t>Pirkanmaa</t>
  </si>
  <si>
    <t>2767840-1</t>
  </si>
  <si>
    <t>0150951-1</t>
  </si>
  <si>
    <t>0213612-0</t>
  </si>
  <si>
    <t>0116354-9</t>
  </si>
  <si>
    <t>2811092-2</t>
  </si>
  <si>
    <t>0211060-9</t>
  </si>
  <si>
    <t>2064886-7</t>
  </si>
  <si>
    <t>2918298-7</t>
  </si>
  <si>
    <t>0986820-1</t>
  </si>
  <si>
    <t>2189108-4</t>
  </si>
  <si>
    <t>0502454-6</t>
  </si>
  <si>
    <t>1027740-9</t>
  </si>
  <si>
    <t>Etelä-Karjala</t>
  </si>
  <si>
    <t>2249317-6</t>
  </si>
  <si>
    <t>Etelä-Savo</t>
  </si>
  <si>
    <t>0203717-3</t>
  </si>
  <si>
    <t>Satakunta</t>
  </si>
  <si>
    <t>0108023-3</t>
  </si>
  <si>
    <t>2334857-9</t>
  </si>
  <si>
    <t>0209492-8</t>
  </si>
  <si>
    <t>Pohjanmaa</t>
  </si>
  <si>
    <t>0734567-7</t>
  </si>
  <si>
    <t>0209770-7</t>
  </si>
  <si>
    <t>Pohjois-Pohjanmaa</t>
  </si>
  <si>
    <t>1055483-2</t>
  </si>
  <si>
    <t>Kymenlaakso</t>
  </si>
  <si>
    <t>1778388-1</t>
  </si>
  <si>
    <t>0201256-6</t>
  </si>
  <si>
    <t>0201252-3</t>
  </si>
  <si>
    <t>2162576-3</t>
  </si>
  <si>
    <t>0201472-1</t>
  </si>
  <si>
    <t>0934732-6</t>
  </si>
  <si>
    <t>Kanta-Häme</t>
  </si>
  <si>
    <t>2250205-2</t>
  </si>
  <si>
    <t>2627679-3</t>
  </si>
  <si>
    <t>0201375-3</t>
  </si>
  <si>
    <t>0207329-7</t>
  </si>
  <si>
    <t>0207390-8</t>
  </si>
  <si>
    <t>0167924-6</t>
  </si>
  <si>
    <t>Pohjois-Karjala</t>
  </si>
  <si>
    <t>0242746-2</t>
  </si>
  <si>
    <t>0210010-1</t>
  </si>
  <si>
    <t>1637771-8</t>
  </si>
  <si>
    <t>0208201-1</t>
  </si>
  <si>
    <t>Keski-Suomi</t>
  </si>
  <si>
    <t>1605076-6</t>
  </si>
  <si>
    <t>0942165-3</t>
  </si>
  <si>
    <t>1807931-9</t>
  </si>
  <si>
    <t>Etelä-Pohjanmaa</t>
  </si>
  <si>
    <t>0214958-9</t>
  </si>
  <si>
    <t>Kainuu</t>
  </si>
  <si>
    <t>0209892-9</t>
  </si>
  <si>
    <t>0213977-8</t>
  </si>
  <si>
    <t>0213502-1</t>
  </si>
  <si>
    <t>0208362-0</t>
  </si>
  <si>
    <t>0503417-0</t>
  </si>
  <si>
    <t>0178980-8</t>
  </si>
  <si>
    <t>Keski-Pohjanmaa</t>
  </si>
  <si>
    <t>0101304-9</t>
  </si>
  <si>
    <t>2109309-0</t>
  </si>
  <si>
    <t>Lappi</t>
  </si>
  <si>
    <t>1943518-6</t>
  </si>
  <si>
    <t>0208916-8</t>
  </si>
  <si>
    <t>0213834-5</t>
  </si>
  <si>
    <t>0774302-6</t>
  </si>
  <si>
    <t>0147520-0</t>
  </si>
  <si>
    <t>0215281-7</t>
  </si>
  <si>
    <t>0128756-8</t>
  </si>
  <si>
    <t>0207572-7</t>
  </si>
  <si>
    <t>1904292-1</t>
  </si>
  <si>
    <t>0950895-1</t>
  </si>
  <si>
    <t>0536496-2</t>
  </si>
  <si>
    <t>1958694-5</t>
  </si>
  <si>
    <t>0993644-6</t>
  </si>
  <si>
    <t>Päijät-Häme</t>
  </si>
  <si>
    <t>0205303-4</t>
  </si>
  <si>
    <t>0161067-9</t>
  </si>
  <si>
    <t>0161075-9</t>
  </si>
  <si>
    <t>0832600-5</t>
  </si>
  <si>
    <t>0207862-9</t>
  </si>
  <si>
    <t>Pohjois-Savo</t>
  </si>
  <si>
    <t>0207872-5</t>
  </si>
  <si>
    <t>0180124-8</t>
  </si>
  <si>
    <t>0209021-4</t>
  </si>
  <si>
    <t>0206976-5</t>
  </si>
  <si>
    <t>0200004-7</t>
  </si>
  <si>
    <t>0149666-9</t>
  </si>
  <si>
    <t>0149057-4</t>
  </si>
  <si>
    <t>0169327-5</t>
  </si>
  <si>
    <t>0626288-8</t>
  </si>
  <si>
    <t>0204023-3</t>
  </si>
  <si>
    <t>Varsinais-Suomi</t>
  </si>
  <si>
    <t>0203167-9</t>
  </si>
  <si>
    <t>2245018-4</t>
  </si>
  <si>
    <t>0222804-1</t>
  </si>
  <si>
    <t>2460281-5</t>
  </si>
  <si>
    <t>0201689-0</t>
  </si>
  <si>
    <t>0187711-1</t>
  </si>
  <si>
    <t>0772017-4</t>
  </si>
  <si>
    <t>0151534-8</t>
  </si>
  <si>
    <t>0112038-9</t>
  </si>
  <si>
    <t>0201789-3</t>
  </si>
  <si>
    <t>0796234-1</t>
  </si>
  <si>
    <t>0187690-1</t>
  </si>
  <si>
    <t>0992445-3</t>
  </si>
  <si>
    <t>0365121-2</t>
  </si>
  <si>
    <t>0882817-9</t>
  </si>
  <si>
    <t>0153158-3</t>
  </si>
  <si>
    <t>0823246-3</t>
  </si>
  <si>
    <t>2734201-9</t>
  </si>
  <si>
    <t>0193507-8</t>
  </si>
  <si>
    <t>0212371-7</t>
  </si>
  <si>
    <t>0280690-5</t>
  </si>
  <si>
    <t>0214822-8</t>
  </si>
  <si>
    <t>0828475-7</t>
  </si>
  <si>
    <t>0908429-8</t>
  </si>
  <si>
    <t>0207972-8</t>
  </si>
  <si>
    <t>0210287-9</t>
  </si>
  <si>
    <t>0189373-6</t>
  </si>
  <si>
    <t>0204427-7</t>
  </si>
  <si>
    <t>0215303-5</t>
  </si>
  <si>
    <t>0114371-6</t>
  </si>
  <si>
    <t>0195258-0</t>
  </si>
  <si>
    <t>0113276-9</t>
  </si>
  <si>
    <t>0210311-8</t>
  </si>
  <si>
    <t>0210668-5</t>
  </si>
  <si>
    <t>0973110-9</t>
  </si>
  <si>
    <t>0139545-4</t>
  </si>
  <si>
    <t>0214081-6</t>
  </si>
  <si>
    <t>1524361-1</t>
  </si>
  <si>
    <t>0204964-1</t>
  </si>
  <si>
    <t>0203929-1</t>
  </si>
  <si>
    <t>1852679-9</t>
  </si>
  <si>
    <t>1007629-5</t>
  </si>
  <si>
    <t>2756786-7</t>
  </si>
  <si>
    <t>1728925-0</t>
  </si>
  <si>
    <t>0116936-9</t>
  </si>
  <si>
    <t>0242525-6</t>
  </si>
  <si>
    <t>0207230-7</t>
  </si>
  <si>
    <t>0202512-1</t>
  </si>
  <si>
    <t>0681365-1</t>
  </si>
  <si>
    <t>0208850-1</t>
  </si>
  <si>
    <t>0973712-1</t>
  </si>
  <si>
    <t>1648362-5</t>
  </si>
  <si>
    <t>0988182-8</t>
  </si>
  <si>
    <t>0155651-0</t>
  </si>
  <si>
    <t>0211675-2</t>
  </si>
  <si>
    <t>0206148-0</t>
  </si>
  <si>
    <t>1099221-8</t>
  </si>
  <si>
    <t>0166930-4</t>
  </si>
  <si>
    <t>0172730-8</t>
  </si>
  <si>
    <t>1019670-5</t>
  </si>
  <si>
    <t>1577184-4</t>
  </si>
  <si>
    <t>0858476-8</t>
  </si>
  <si>
    <t>0142247-5</t>
  </si>
  <si>
    <t>0276652-8</t>
  </si>
  <si>
    <t>0204819-8</t>
  </si>
  <si>
    <t>0204843-8</t>
  </si>
  <si>
    <t>0915313-4</t>
  </si>
  <si>
    <t>0871305-6</t>
  </si>
  <si>
    <t>0202496-2</t>
  </si>
  <si>
    <t>0215382-8</t>
  </si>
  <si>
    <t>1041090-0</t>
  </si>
  <si>
    <t>0209602-6</t>
  </si>
  <si>
    <t>0206289-7</t>
  </si>
  <si>
    <t>0163408-0</t>
  </si>
  <si>
    <t>0143991-2</t>
  </si>
  <si>
    <t>1053500-9</t>
  </si>
  <si>
    <t>0124610-9</t>
  </si>
  <si>
    <t>0155689-5</t>
  </si>
  <si>
    <t>0195032-3</t>
  </si>
  <si>
    <t>0773744-3</t>
  </si>
  <si>
    <t>0214765-5</t>
  </si>
  <si>
    <t>0208589-6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</si>
</sst>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\ %;\-0.00\ %;0.00\ %"/>
    <numFmt numFmtId="165" formatCode="0.0\ %;\-0.0\ %;0.0\ %"/>
    <numFmt numFmtId="166" formatCode="0.0"/>
    <numFmt numFmtId="167" formatCode="0.0000"/>
    <numFmt numFmtId="168" formatCode="#,##0.0"/>
    <numFmt numFmtId="169" formatCode="0.0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u/>
      <sz val="12"/>
      <color rgb="FF000000"/>
      <name val="Calibri"/>
      <family val="2"/>
    </font>
    <font>
      <b/>
      <u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6E0B4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633777886288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/>
      <bottom style="thin">
        <color rgb="FFBFBFBF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Border="1" applyAlignment="1"/>
    <xf numFmtId="0" fontId="1" fillId="0" borderId="0" xfId="0" applyFont="1" applyBorder="1" applyAlignment="1"/>
    <xf numFmtId="0" fontId="3" fillId="0" borderId="0" xfId="0" applyFont="1" applyFill="1" applyBorder="1"/>
    <xf numFmtId="0" fontId="9" fillId="0" borderId="0" xfId="0" applyFont="1" applyBorder="1" applyAlignment="1"/>
    <xf numFmtId="0" fontId="10" fillId="0" borderId="0" xfId="0" applyFont="1"/>
    <xf numFmtId="0" fontId="9" fillId="0" borderId="0" xfId="0" applyFont="1"/>
    <xf numFmtId="0" fontId="10" fillId="0" borderId="0" xfId="0" applyFont="1" applyBorder="1" applyAlignment="1"/>
    <xf numFmtId="3" fontId="3" fillId="0" borderId="0" xfId="0" applyNumberFormat="1" applyFont="1" applyFill="1" applyBorder="1"/>
    <xf numFmtId="169" fontId="3" fillId="0" borderId="0" xfId="0" applyNumberFormat="1" applyFont="1" applyFill="1" applyBorder="1"/>
    <xf numFmtId="168" fontId="3" fillId="0" borderId="0" xfId="0" applyNumberFormat="1" applyFont="1" applyFill="1" applyBorder="1"/>
    <xf numFmtId="3" fontId="3" fillId="0" borderId="4" xfId="0" applyNumberFormat="1" applyFont="1" applyFill="1" applyBorder="1"/>
    <xf numFmtId="0" fontId="2" fillId="0" borderId="5" xfId="0" applyFont="1" applyFill="1" applyBorder="1"/>
    <xf numFmtId="3" fontId="2" fillId="0" borderId="5" xfId="0" applyNumberFormat="1" applyFont="1" applyFill="1" applyBorder="1"/>
    <xf numFmtId="169" fontId="2" fillId="0" borderId="5" xfId="0" applyNumberFormat="1" applyFont="1" applyFill="1" applyBorder="1"/>
    <xf numFmtId="168" fontId="2" fillId="0" borderId="5" xfId="0" applyNumberFormat="1" applyFont="1" applyFill="1" applyBorder="1"/>
    <xf numFmtId="3" fontId="2" fillId="0" borderId="6" xfId="0" applyNumberFormat="1" applyFont="1" applyFill="1" applyBorder="1"/>
    <xf numFmtId="0" fontId="0" fillId="5" borderId="0" xfId="0" applyFill="1"/>
    <xf numFmtId="0" fontId="0" fillId="6" borderId="0" xfId="0" applyFill="1"/>
    <xf numFmtId="164" fontId="8" fillId="7" borderId="1" xfId="0" applyNumberFormat="1" applyFont="1" applyFill="1" applyBorder="1" applyAlignment="1">
      <alignment horizontal="center" vertical="center"/>
    </xf>
    <xf numFmtId="164" fontId="7" fillId="7" borderId="1" xfId="0" applyNumberFormat="1" applyFont="1" applyFill="1" applyBorder="1" applyAlignment="1">
      <alignment horizontal="center" vertical="center"/>
    </xf>
    <xf numFmtId="10" fontId="0" fillId="4" borderId="0" xfId="0" applyNumberFormat="1" applyFill="1" applyAlignment="1">
      <alignment horizontal="center" vertical="center"/>
    </xf>
    <xf numFmtId="164" fontId="8" fillId="4" borderId="0" xfId="0" applyNumberFormat="1" applyFont="1" applyFill="1" applyBorder="1" applyAlignment="1">
      <alignment horizontal="center" vertical="center"/>
    </xf>
    <xf numFmtId="10" fontId="0" fillId="5" borderId="0" xfId="0" applyNumberFormat="1" applyFill="1" applyAlignment="1">
      <alignment horizontal="center" vertical="center"/>
    </xf>
    <xf numFmtId="164" fontId="8" fillId="5" borderId="0" xfId="0" applyNumberFormat="1" applyFont="1" applyFill="1" applyBorder="1" applyAlignment="1">
      <alignment horizontal="center" vertical="center"/>
    </xf>
    <xf numFmtId="10" fontId="0" fillId="6" borderId="0" xfId="0" applyNumberFormat="1" applyFill="1" applyAlignment="1">
      <alignment horizontal="center" vertical="center"/>
    </xf>
    <xf numFmtId="164" fontId="0" fillId="6" borderId="0" xfId="0" applyNumberFormat="1" applyFill="1" applyAlignment="1">
      <alignment horizontal="center" vertical="center"/>
    </xf>
    <xf numFmtId="0" fontId="3" fillId="4" borderId="0" xfId="0" applyFont="1" applyFill="1" applyBorder="1" applyAlignment="1">
      <alignment wrapText="1"/>
    </xf>
    <xf numFmtId="0" fontId="0" fillId="0" borderId="0" xfId="0" applyFill="1"/>
    <xf numFmtId="3" fontId="8" fillId="0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0" fontId="0" fillId="0" borderId="0" xfId="0" applyNumberFormat="1"/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right" vertical="center" indent="3"/>
    </xf>
    <xf numFmtId="164" fontId="6" fillId="0" borderId="0" xfId="0" applyNumberFormat="1" applyFont="1" applyFill="1" applyBorder="1" applyAlignment="1">
      <alignment horizontal="right" vertical="center" indent="3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right" vertical="center" indent="3"/>
    </xf>
    <xf numFmtId="164" fontId="5" fillId="2" borderId="1" xfId="0" applyNumberFormat="1" applyFont="1" applyFill="1" applyBorder="1" applyAlignment="1">
      <alignment horizontal="right" vertical="center" indent="3"/>
    </xf>
    <xf numFmtId="10" fontId="0" fillId="4" borderId="0" xfId="0" applyNumberFormat="1" applyFill="1" applyAlignment="1">
      <alignment horizontal="center" wrapText="1"/>
    </xf>
    <xf numFmtId="3" fontId="0" fillId="0" borderId="0" xfId="0" applyNumberFormat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5" borderId="0" xfId="0" applyNumberFormat="1" applyFill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2" fontId="1" fillId="0" borderId="0" xfId="0" applyNumberFormat="1" applyFont="1" applyAlignment="1">
      <alignment wrapText="1"/>
    </xf>
    <xf numFmtId="3" fontId="3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1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0" fontId="0" fillId="8" borderId="0" xfId="0" applyNumberFormat="1" applyFill="1"/>
    <xf numFmtId="10" fontId="0" fillId="6" borderId="0" xfId="0" applyNumberFormat="1" applyFill="1" applyAlignment="1">
      <alignment horizontal="center"/>
    </xf>
    <xf numFmtId="9" fontId="0" fillId="0" borderId="0" xfId="0" applyNumberFormat="1"/>
    <xf numFmtId="10" fontId="0" fillId="5" borderId="0" xfId="0" applyNumberFormat="1" applyFill="1" applyAlignment="1">
      <alignment horizontal="center" wrapText="1"/>
    </xf>
    <xf numFmtId="0" fontId="12" fillId="9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4" fontId="13" fillId="0" borderId="0" xfId="0" applyNumberFormat="1" applyFont="1" applyAlignment="1">
      <alignment horizontal="right" vertical="center" indent="3"/>
    </xf>
    <xf numFmtId="167" fontId="13" fillId="0" borderId="0" xfId="0" applyNumberFormat="1" applyFont="1" applyAlignment="1">
      <alignment horizontal="right" vertical="center" indent="3"/>
    </xf>
    <xf numFmtId="0" fontId="12" fillId="9" borderId="7" xfId="0" applyFont="1" applyFill="1" applyBorder="1" applyAlignment="1">
      <alignment horizontal="left" vertical="center" wrapText="1"/>
    </xf>
    <xf numFmtId="4" fontId="12" fillId="9" borderId="7" xfId="0" applyNumberFormat="1" applyFont="1" applyFill="1" applyBorder="1" applyAlignment="1">
      <alignment horizontal="right" vertical="center" indent="3"/>
    </xf>
    <xf numFmtId="167" fontId="12" fillId="9" borderId="7" xfId="0" applyNumberFormat="1" applyFont="1" applyFill="1" applyBorder="1" applyAlignment="1">
      <alignment horizontal="right" vertical="center" indent="3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right" vertical="center" indent="3"/>
    </xf>
    <xf numFmtId="165" fontId="6" fillId="0" borderId="0" xfId="0" applyNumberFormat="1" applyFont="1" applyFill="1" applyBorder="1" applyAlignment="1">
      <alignment horizontal="right" vertical="center" indent="3"/>
    </xf>
    <xf numFmtId="166" fontId="6" fillId="0" borderId="0" xfId="0" applyNumberFormat="1" applyFont="1" applyFill="1" applyBorder="1" applyAlignment="1">
      <alignment horizontal="right" vertical="center" indent="3"/>
    </xf>
    <xf numFmtId="3" fontId="5" fillId="2" borderId="1" xfId="0" applyNumberFormat="1" applyFont="1" applyFill="1" applyBorder="1" applyAlignment="1">
      <alignment horizontal="right" vertical="center" indent="3"/>
    </xf>
    <xf numFmtId="165" fontId="5" fillId="2" borderId="1" xfId="0" applyNumberFormat="1" applyFont="1" applyFill="1" applyBorder="1" applyAlignment="1">
      <alignment horizontal="right" vertical="center" indent="3"/>
    </xf>
    <xf numFmtId="166" fontId="5" fillId="2" borderId="1" xfId="0" applyNumberFormat="1" applyFont="1" applyFill="1" applyBorder="1" applyAlignment="1">
      <alignment horizontal="right" vertical="center" indent="3"/>
    </xf>
    <xf numFmtId="10" fontId="0" fillId="6" borderId="0" xfId="0" applyNumberForma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3" fontId="1" fillId="0" borderId="0" xfId="0" applyNumberFormat="1" applyFont="1" applyAlignment="1">
      <alignment wrapText="1"/>
    </xf>
    <xf numFmtId="0" fontId="2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4" fillId="0" borderId="0" xfId="0" applyFont="1" applyFill="1" applyBorder="1"/>
    <xf numFmtId="0" fontId="15" fillId="0" borderId="0" xfId="0" applyFont="1" applyFill="1" applyBorder="1"/>
    <xf numFmtId="0" fontId="2" fillId="0" borderId="8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3" fillId="0" borderId="9" xfId="0" applyFont="1" applyFill="1" applyBorder="1"/>
    <xf numFmtId="0" fontId="2" fillId="0" borderId="8" xfId="0" applyFont="1" applyFill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3039915\Work%20Folders\AAAAA\Rahoitus%202018\Joulukuu\Kopio%20AMOS_SUORITEP&#196;&#196;T&#214;SLASKENTAMALLI_2019_ver_1-0_20181205%20kari%202018%2012%201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3072654\Work%20Folders\Koulutuksen%20j&#228;rjest&#228;minen\J&#228;rjest&#228;misluvat\J&#228;rjest&#228;j&#228;t%20ja%20y-tunnu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3039915\AppData\Local\Microsoft\Windows\INetCache\IE\K7CIHXCJ\Kopio%20Vuoden%202019%20ensikertaisen%20suoritep&#228;&#228;t&#246;ksen%20tavoitteelliset%20opiskelijavuodet%20ja%20harkinnanvaraiset%20korotuks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nsilehti"/>
      <sheetName val="Ohjaus-Laskentataulu"/>
      <sheetName val="Jakotaulu"/>
      <sheetName val="Fuusiot"/>
      <sheetName val="Koski_opv"/>
      <sheetName val="Rajapinta_lukuarvot"/>
      <sheetName val="R-aineistot"/>
    </sheetNames>
    <sheetDataSet>
      <sheetData sheetId="0"/>
      <sheetData sheetId="1"/>
      <sheetData sheetId="2"/>
      <sheetData sheetId="3">
        <row r="1">
          <cell r="C1">
            <v>9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ul1"/>
    </sheetNames>
    <sheetDataSet>
      <sheetData sheetId="0" refreshError="1">
        <row r="2">
          <cell r="A2" t="str">
            <v>0763403-0</v>
          </cell>
          <cell r="B2" t="str">
            <v>ABB Oy</v>
          </cell>
        </row>
        <row r="3">
          <cell r="A3" t="str">
            <v>0155402-1</v>
          </cell>
          <cell r="B3" t="str">
            <v>Ahlmanin koulun Säätiö sr</v>
          </cell>
        </row>
        <row r="4">
          <cell r="A4" t="str">
            <v>2767840-1</v>
          </cell>
          <cell r="B4" t="str">
            <v>Air Navigation Services Finland Oy</v>
          </cell>
        </row>
        <row r="5">
          <cell r="A5" t="str">
            <v>0150951-1</v>
          </cell>
          <cell r="B5" t="str">
            <v>Aitoon Emäntäkoulu Oy</v>
          </cell>
        </row>
        <row r="6">
          <cell r="A6" t="str">
            <v>0213612-0</v>
          </cell>
          <cell r="B6" t="str">
            <v>Ami-säätiö sr</v>
          </cell>
        </row>
        <row r="7">
          <cell r="A7" t="str">
            <v>0116354-9</v>
          </cell>
          <cell r="B7" t="str">
            <v>Ammattienedistämislaitossäätiö AEL sr</v>
          </cell>
        </row>
        <row r="8">
          <cell r="A8" t="str">
            <v>2811092-2</v>
          </cell>
          <cell r="B8" t="str">
            <v>Ammattiopisto Spesia Oy</v>
          </cell>
        </row>
        <row r="9">
          <cell r="A9" t="str">
            <v>0211060-9</v>
          </cell>
          <cell r="B9" t="str">
            <v>Ava-instituutin kannatusyhdistys ry</v>
          </cell>
        </row>
        <row r="10">
          <cell r="A10" t="str">
            <v>2064886-7</v>
          </cell>
          <cell r="B10" t="str">
            <v>Axxell Utbildning Ab</v>
          </cell>
        </row>
        <row r="11">
          <cell r="A11" t="str">
            <v>0986820-1</v>
          </cell>
          <cell r="B11" t="str">
            <v>Cargotec Finland Oy</v>
          </cell>
        </row>
        <row r="12">
          <cell r="A12" t="str">
            <v>2189108-4</v>
          </cell>
          <cell r="B12" t="str">
            <v>Cimson Koulutuspalvelut Oy</v>
          </cell>
        </row>
        <row r="13">
          <cell r="A13" t="str">
            <v>2918298-7</v>
          </cell>
          <cell r="B13" t="str">
            <v>Careeria Oy</v>
          </cell>
        </row>
        <row r="14">
          <cell r="A14" t="str">
            <v>0502454-6</v>
          </cell>
          <cell r="B14" t="str">
            <v>Espoon seudun koulutuskuntayhtymä Omnia</v>
          </cell>
        </row>
        <row r="15">
          <cell r="A15" t="str">
            <v>1027740-9</v>
          </cell>
          <cell r="B15" t="str">
            <v>Etelä-Karjalan Koulutuskuntayhtymä</v>
          </cell>
        </row>
        <row r="16">
          <cell r="A16" t="str">
            <v>2249317-6</v>
          </cell>
          <cell r="B16" t="str">
            <v>Etelä-Savon Koulutus Oy</v>
          </cell>
        </row>
        <row r="17">
          <cell r="A17" t="str">
            <v>0203717-3</v>
          </cell>
          <cell r="B17" t="str">
            <v>Eurajoen kristillisen opiston kannatusyhdistys r.y.</v>
          </cell>
        </row>
        <row r="18">
          <cell r="A18" t="str">
            <v>0108023-3</v>
          </cell>
          <cell r="B18" t="str">
            <v>Finnair Oyj</v>
          </cell>
        </row>
        <row r="19">
          <cell r="A19" t="str">
            <v>2334857-9</v>
          </cell>
          <cell r="B19" t="str">
            <v>Folkhälsan Utbildning Ab</v>
          </cell>
        </row>
        <row r="20">
          <cell r="A20" t="str">
            <v>0209492-8</v>
          </cell>
          <cell r="B20" t="str">
            <v>Fria kristliga Folkhögskolan i Vasa</v>
          </cell>
        </row>
        <row r="21">
          <cell r="A21" t="str">
            <v>0734567-7</v>
          </cell>
          <cell r="B21" t="str">
            <v>Fysikaalinen hoitolaitos Arcus Lumio &amp; Pirttimaa</v>
          </cell>
        </row>
        <row r="22">
          <cell r="A22" t="str">
            <v>0209770-7</v>
          </cell>
          <cell r="B22" t="str">
            <v>Haapaveden Opiston kannatusyhdistys ry</v>
          </cell>
        </row>
        <row r="23">
          <cell r="A23" t="str">
            <v>1055483-2</v>
          </cell>
          <cell r="B23" t="str">
            <v>Harjun Oppimiskeskus Oy</v>
          </cell>
        </row>
        <row r="24">
          <cell r="A24" t="str">
            <v>1778388-1</v>
          </cell>
          <cell r="B24" t="str">
            <v>HAUS Kehittämiskeskus Oy</v>
          </cell>
        </row>
        <row r="25">
          <cell r="A25" t="str">
            <v>0201256-6</v>
          </cell>
          <cell r="B25" t="str">
            <v>Helsingin kaupunki</v>
          </cell>
        </row>
        <row r="26">
          <cell r="A26" t="str">
            <v>0201252-3</v>
          </cell>
          <cell r="B26" t="str">
            <v>Helsingin Konservatorion Säätiö sr</v>
          </cell>
        </row>
        <row r="27">
          <cell r="A27" t="str">
            <v>2162576-3</v>
          </cell>
          <cell r="B27" t="str">
            <v>Helsinki Business College Oy</v>
          </cell>
        </row>
        <row r="28">
          <cell r="A28" t="str">
            <v>0201472-1</v>
          </cell>
          <cell r="B28" t="str">
            <v>Hengitysliitto ry</v>
          </cell>
        </row>
        <row r="29">
          <cell r="A29" t="str">
            <v>0934732-6</v>
          </cell>
          <cell r="B29" t="str">
            <v>Hevosopisto Oy</v>
          </cell>
        </row>
        <row r="30">
          <cell r="A30" t="str">
            <v>2250205-2</v>
          </cell>
          <cell r="B30" t="str">
            <v>Hyria koulutus Oy</v>
          </cell>
        </row>
        <row r="31">
          <cell r="A31" t="str">
            <v>2627679-3</v>
          </cell>
          <cell r="B31" t="str">
            <v>Hämeen ammatti-instituutti Oy</v>
          </cell>
        </row>
        <row r="32">
          <cell r="A32" t="str">
            <v>0201375-3</v>
          </cell>
          <cell r="B32" t="str">
            <v>Invalidisäätiö sr</v>
          </cell>
        </row>
        <row r="33">
          <cell r="A33" t="str">
            <v>0207329-7</v>
          </cell>
          <cell r="B33" t="str">
            <v>Itä-Karjalan Kansanopistoseura ry</v>
          </cell>
        </row>
        <row r="34">
          <cell r="A34" t="str">
            <v>0207390-8</v>
          </cell>
          <cell r="B34" t="str">
            <v>Itä-Savon koulutuskuntayhtymä</v>
          </cell>
        </row>
        <row r="35">
          <cell r="A35" t="str">
            <v>0167924-6</v>
          </cell>
          <cell r="B35" t="str">
            <v>Itä-Suomen Liikuntaopisto Oy</v>
          </cell>
        </row>
        <row r="36">
          <cell r="A36" t="str">
            <v>0210838-1</v>
          </cell>
          <cell r="B36" t="str">
            <v>Itä-Uudenmaan Koulutuskuntayhtymä</v>
          </cell>
        </row>
        <row r="37">
          <cell r="A37" t="str">
            <v>0242746-2</v>
          </cell>
          <cell r="B37" t="str">
            <v>Joensuun kaupunki</v>
          </cell>
        </row>
        <row r="38">
          <cell r="A38" t="str">
            <v>0210010-1</v>
          </cell>
          <cell r="B38" t="str">
            <v>Jokilaaksojen koulutuskuntayhtymä</v>
          </cell>
        </row>
        <row r="39">
          <cell r="A39" t="str">
            <v>1637771-8</v>
          </cell>
          <cell r="B39" t="str">
            <v>Jollas-Opisto Oy</v>
          </cell>
        </row>
        <row r="40">
          <cell r="A40" t="str">
            <v>0208201-1</v>
          </cell>
          <cell r="B40" t="str">
            <v>Jyväskylän Koulutuskuntayhtymä</v>
          </cell>
        </row>
        <row r="41">
          <cell r="A41" t="str">
            <v>1605076-6</v>
          </cell>
          <cell r="B41" t="str">
            <v>Jyväskylän kristillisen opiston säätiö sr</v>
          </cell>
        </row>
        <row r="42">
          <cell r="A42" t="str">
            <v>0942165-3</v>
          </cell>
          <cell r="B42" t="str">
            <v>Jyväskylän Talouskouluyhdistys r.y.</v>
          </cell>
        </row>
        <row r="43">
          <cell r="A43" t="str">
            <v>1807931-9</v>
          </cell>
          <cell r="B43" t="str">
            <v>Järviseudun Koulutuskuntayhtymä</v>
          </cell>
        </row>
        <row r="44">
          <cell r="A44" t="str">
            <v>0188756-3</v>
          </cell>
          <cell r="B44" t="str">
            <v>Kainuun Opisto Oy</v>
          </cell>
        </row>
        <row r="45">
          <cell r="A45" t="str">
            <v>0214958-9</v>
          </cell>
          <cell r="B45" t="str">
            <v>Kajaanin kaupunki</v>
          </cell>
        </row>
        <row r="46">
          <cell r="A46" t="str">
            <v>0209892-9</v>
          </cell>
          <cell r="B46" t="str">
            <v>Kalajoen Kristillisen Opiston Kannatusyhdistys ry</v>
          </cell>
        </row>
        <row r="47">
          <cell r="A47" t="str">
            <v>0213977-8</v>
          </cell>
          <cell r="B47" t="str">
            <v>Kanneljärven Kansanopiston kannatusyhdistys r.y.</v>
          </cell>
        </row>
        <row r="48">
          <cell r="A48" t="str">
            <v>0213502-1</v>
          </cell>
          <cell r="B48" t="str">
            <v>Kansan Sivistystyön Liitto KSL ry</v>
          </cell>
        </row>
        <row r="49">
          <cell r="A49" t="str">
            <v>0208362-0</v>
          </cell>
          <cell r="B49" t="str">
            <v>Karstulan Evankelisen Kansanopiston kannatusyhdistys ry</v>
          </cell>
        </row>
        <row r="50">
          <cell r="A50" t="str">
            <v>0503417-0</v>
          </cell>
          <cell r="B50" t="str">
            <v>Kauppiaitten Kauppaoppilaitos Oy</v>
          </cell>
        </row>
        <row r="51">
          <cell r="A51" t="str">
            <v>0178980-8</v>
          </cell>
          <cell r="B51" t="str">
            <v>Kaustisen Evankelisen Opiston Kannatusyhdistys ry</v>
          </cell>
        </row>
        <row r="52">
          <cell r="A52" t="str">
            <v>0101304-9</v>
          </cell>
          <cell r="B52" t="str">
            <v>Kellosepäntaidon Edistämissäätiö sr</v>
          </cell>
        </row>
        <row r="53">
          <cell r="A53" t="str">
            <v>2109309-0</v>
          </cell>
          <cell r="B53" t="str">
            <v>Kemi-Tornionlaakson koulutuskuntayhtymä Lappia</v>
          </cell>
        </row>
        <row r="54">
          <cell r="A54" t="str">
            <v>1943518-6</v>
          </cell>
          <cell r="B54" t="str">
            <v>Keski-Pohjanmaan Konservatorion Kannatusyhdistys Ry</v>
          </cell>
        </row>
        <row r="55">
          <cell r="A55" t="str">
            <v>0208916-8</v>
          </cell>
          <cell r="B55" t="str">
            <v>Keski-Pohjanmaan Koulutusyhtymä</v>
          </cell>
        </row>
        <row r="56">
          <cell r="A56" t="str">
            <v>0213834-5</v>
          </cell>
          <cell r="B56" t="str">
            <v>Keski-Uudenmaan koulutuskuntayhtymä</v>
          </cell>
        </row>
        <row r="57">
          <cell r="A57" t="str">
            <v>0774302-6</v>
          </cell>
          <cell r="B57" t="str">
            <v>Kiinteistöalan Koulutussäätiö sr</v>
          </cell>
        </row>
        <row r="58">
          <cell r="A58" t="str">
            <v>0147520-0</v>
          </cell>
          <cell r="B58" t="str">
            <v>Kiipulasäätiö sr</v>
          </cell>
        </row>
        <row r="59">
          <cell r="A59" t="str">
            <v>0215281-7</v>
          </cell>
          <cell r="B59" t="str">
            <v>Kirkkopalvelut ry</v>
          </cell>
        </row>
        <row r="60">
          <cell r="A60" t="str">
            <v>0128756-8</v>
          </cell>
          <cell r="B60" t="str">
            <v>Kisakalliosäätiö sr</v>
          </cell>
        </row>
        <row r="61">
          <cell r="A61" t="str">
            <v>0207572-7</v>
          </cell>
          <cell r="B61" t="str">
            <v>Kiteen Evankelisen Kansanopiston kannatusyhdistys ry</v>
          </cell>
        </row>
        <row r="62">
          <cell r="A62" t="str">
            <v>1904292-1</v>
          </cell>
          <cell r="B62" t="str">
            <v>KONE Hissit Oy</v>
          </cell>
        </row>
        <row r="63">
          <cell r="A63" t="str">
            <v>0950895-1</v>
          </cell>
          <cell r="B63" t="str">
            <v>Konecranes Finland Oy</v>
          </cell>
        </row>
        <row r="64">
          <cell r="A64" t="str">
            <v>0536496-2</v>
          </cell>
          <cell r="B64" t="str">
            <v>Korpisaaren Säätiö sr</v>
          </cell>
        </row>
        <row r="65">
          <cell r="A65" t="str">
            <v>1958694-5</v>
          </cell>
          <cell r="B65" t="str">
            <v>Kotkan-Haminan seudun koulutuskuntayhtymä</v>
          </cell>
        </row>
        <row r="66">
          <cell r="A66" t="str">
            <v>0993644-6</v>
          </cell>
          <cell r="B66" t="str">
            <v>Koulutuskeskus Salpaus -kuntayhtymä</v>
          </cell>
        </row>
        <row r="67">
          <cell r="A67" t="str">
            <v>0205303-4</v>
          </cell>
          <cell r="B67" t="str">
            <v>Koulutuskuntayhtymä Tavastia</v>
          </cell>
        </row>
        <row r="68">
          <cell r="A68" t="str">
            <v>0161067-9</v>
          </cell>
          <cell r="B68" t="str">
            <v>Kouvolan Aikuiskoulutussäätiö sr</v>
          </cell>
        </row>
        <row r="69">
          <cell r="A69" t="str">
            <v>0161075-9</v>
          </cell>
          <cell r="B69" t="str">
            <v>Kouvolan kaupunki</v>
          </cell>
        </row>
        <row r="70">
          <cell r="A70" t="str">
            <v>0832600-5</v>
          </cell>
          <cell r="B70" t="str">
            <v>KSAK Oy</v>
          </cell>
        </row>
        <row r="71">
          <cell r="A71" t="str">
            <v>0207862-9</v>
          </cell>
          <cell r="B71" t="str">
            <v>Kuopion Konservatorion kannatusyhdistys r.y.</v>
          </cell>
        </row>
        <row r="72">
          <cell r="A72" t="str">
            <v>0207872-5</v>
          </cell>
          <cell r="B72" t="str">
            <v>Kuopion Talouskoulun Kannatusyhdistys ry</v>
          </cell>
        </row>
        <row r="73">
          <cell r="A73" t="str">
            <v>0180124-8</v>
          </cell>
          <cell r="B73" t="str">
            <v>Kuortaneen Urheiluopistosäätiö sr</v>
          </cell>
        </row>
        <row r="74">
          <cell r="A74" t="str">
            <v>0209021-4</v>
          </cell>
          <cell r="B74" t="str">
            <v>Kvarnen samkommun</v>
          </cell>
        </row>
        <row r="75">
          <cell r="A75" t="str">
            <v>0206976-5</v>
          </cell>
          <cell r="B75" t="str">
            <v>Kymenlaakson Opiston Kannatusyhdistys ry</v>
          </cell>
        </row>
        <row r="76">
          <cell r="A76" t="str">
            <v>0200004-7</v>
          </cell>
          <cell r="B76" t="str">
            <v>Laajasalon opiston säätiö sr</v>
          </cell>
        </row>
        <row r="77">
          <cell r="A77" t="str">
            <v>0149666-9</v>
          </cell>
          <cell r="B77" t="str">
            <v>Lahden kansanopiston säätiö sr</v>
          </cell>
        </row>
        <row r="78">
          <cell r="A78" t="str">
            <v>0149057-4</v>
          </cell>
          <cell r="B78" t="str">
            <v>Lahden Konservatorio Oy</v>
          </cell>
        </row>
        <row r="79">
          <cell r="A79" t="str">
            <v>0169327-5</v>
          </cell>
          <cell r="B79" t="str">
            <v>Lieksan Kristillisen Opiston kannatusyhdistys ry</v>
          </cell>
        </row>
        <row r="80">
          <cell r="A80" t="str">
            <v>0626288-8</v>
          </cell>
          <cell r="B80" t="str">
            <v>Lounais-Hämeen koulutuskuntayhtymä</v>
          </cell>
        </row>
        <row r="81">
          <cell r="A81" t="str">
            <v>0204023-3</v>
          </cell>
          <cell r="B81" t="str">
            <v>Lounais-Suomen koulutuskuntayhtymä</v>
          </cell>
        </row>
        <row r="82">
          <cell r="A82" t="str">
            <v>0203167-9</v>
          </cell>
          <cell r="B82" t="str">
            <v>Luksia, Länsi-Uudenmaan koulutuskuntayhtymä</v>
          </cell>
        </row>
        <row r="83">
          <cell r="A83" t="str">
            <v>2245018-4</v>
          </cell>
          <cell r="B83" t="str">
            <v>Länsirannikon Koulutus Oy</v>
          </cell>
        </row>
        <row r="84">
          <cell r="A84" t="str">
            <v>0222804-1</v>
          </cell>
          <cell r="B84" t="str">
            <v>Maalariammattikoulun kannatusyhdistys r.y.</v>
          </cell>
        </row>
        <row r="85">
          <cell r="A85" t="str">
            <v>2460281-5</v>
          </cell>
          <cell r="B85" t="str">
            <v>Management Institute of Finland MIF Oy</v>
          </cell>
        </row>
        <row r="86">
          <cell r="A86" t="str">
            <v>0201689-0</v>
          </cell>
          <cell r="B86" t="str">
            <v>Markkinointi-instituutin Kannatusyhdistys ry</v>
          </cell>
        </row>
        <row r="87">
          <cell r="A87" t="str">
            <v>0187711-1</v>
          </cell>
          <cell r="B87" t="str">
            <v>Marttayhdistysten liitto ry</v>
          </cell>
        </row>
        <row r="88">
          <cell r="A88" t="str">
            <v>0772017-4</v>
          </cell>
          <cell r="B88" t="str">
            <v>Meyer Turku Oy</v>
          </cell>
        </row>
        <row r="89">
          <cell r="A89" t="str">
            <v>0151534-8</v>
          </cell>
          <cell r="B89" t="str">
            <v>Nanso Group Oy</v>
          </cell>
        </row>
        <row r="90">
          <cell r="A90" t="str">
            <v>0112038-9</v>
          </cell>
          <cell r="B90" t="str">
            <v>Nokia Oyj</v>
          </cell>
        </row>
        <row r="91">
          <cell r="A91" t="str">
            <v>0201789-3</v>
          </cell>
          <cell r="B91" t="str">
            <v>Opintotoiminnan keskusliitto ry</v>
          </cell>
        </row>
        <row r="92">
          <cell r="A92" t="str">
            <v>0796234-1</v>
          </cell>
          <cell r="B92" t="str">
            <v>Optima samkommun</v>
          </cell>
        </row>
        <row r="93">
          <cell r="A93" t="str">
            <v>0187690-1</v>
          </cell>
          <cell r="B93" t="str">
            <v>Oulun kaupunki</v>
          </cell>
        </row>
        <row r="94">
          <cell r="A94" t="str">
            <v>0992445-3</v>
          </cell>
          <cell r="B94" t="str">
            <v>Oulun seudun koulutuskuntayhtymä (OSEKK)</v>
          </cell>
        </row>
        <row r="95">
          <cell r="A95" t="str">
            <v>0130270-5</v>
          </cell>
          <cell r="B95" t="str">
            <v>Oy Porvoo International College Ab</v>
          </cell>
        </row>
        <row r="96">
          <cell r="A96" t="str">
            <v>0365121-2</v>
          </cell>
          <cell r="B96" t="str">
            <v>Paasikiviopistoyhdistys r.y.</v>
          </cell>
        </row>
        <row r="97">
          <cell r="A97" t="str">
            <v>0882817-9</v>
          </cell>
          <cell r="B97" t="str">
            <v>Palkansaajien koulutussäätiö sr</v>
          </cell>
        </row>
        <row r="98">
          <cell r="A98" t="str">
            <v>0153158-3</v>
          </cell>
          <cell r="B98" t="str">
            <v>Palloilu Säätiö sr</v>
          </cell>
        </row>
        <row r="99">
          <cell r="A99" t="str">
            <v>0823246-3</v>
          </cell>
          <cell r="B99" t="str">
            <v>Peimarin koulutuskuntayhtymä</v>
          </cell>
        </row>
        <row r="100">
          <cell r="A100" t="str">
            <v>2734201-9</v>
          </cell>
          <cell r="B100" t="str">
            <v>Perho Liiketalousopisto Oy</v>
          </cell>
        </row>
        <row r="101">
          <cell r="A101" t="str">
            <v>0193507-8</v>
          </cell>
          <cell r="B101" t="str">
            <v>Peräpohjolan Kansanopiston kannatusyhdistys ry</v>
          </cell>
        </row>
        <row r="102">
          <cell r="A102" t="str">
            <v>0212371-7</v>
          </cell>
          <cell r="B102" t="str">
            <v>Pohjois-Karjalan Koulutuskuntayhtymä</v>
          </cell>
        </row>
        <row r="103">
          <cell r="A103" t="str">
            <v>0280690-5</v>
          </cell>
          <cell r="B103" t="str">
            <v>Pohjois-Satakunnan Kansanopiston kannatusyhdistys r.y.</v>
          </cell>
        </row>
        <row r="104">
          <cell r="A104" t="str">
            <v>0214822-8</v>
          </cell>
          <cell r="B104" t="str">
            <v>Pohjois-Savon Kansanopistoseura r.y.</v>
          </cell>
        </row>
        <row r="105">
          <cell r="A105" t="str">
            <v>0828475-7</v>
          </cell>
          <cell r="B105" t="str">
            <v>Pohjois-Suomen Koulutuskeskussäätiö sr</v>
          </cell>
        </row>
        <row r="106">
          <cell r="A106" t="str">
            <v>0908429-8</v>
          </cell>
          <cell r="B106" t="str">
            <v>Pop &amp; Jazz Konservatorion Säätiö sr</v>
          </cell>
        </row>
        <row r="107">
          <cell r="A107" t="str">
            <v>0207972-8</v>
          </cell>
          <cell r="B107" t="str">
            <v>Portaanpää ry</v>
          </cell>
        </row>
        <row r="108">
          <cell r="A108" t="str">
            <v>0210287-9</v>
          </cell>
          <cell r="B108" t="str">
            <v>Raahen Koulutuskuntayhtymä</v>
          </cell>
        </row>
        <row r="109">
          <cell r="A109" t="str">
            <v>0189373-6</v>
          </cell>
          <cell r="B109" t="str">
            <v>Raahen Porvari- ja Kauppakoulurahasto sr</v>
          </cell>
        </row>
        <row r="110">
          <cell r="A110" t="str">
            <v>0204427-7</v>
          </cell>
          <cell r="B110" t="str">
            <v>Raision Seudun Koulutuskuntayhtymä</v>
          </cell>
        </row>
        <row r="111">
          <cell r="A111" t="str">
            <v>0215303-5</v>
          </cell>
          <cell r="B111" t="str">
            <v>Rakennusteollisuus RT ry</v>
          </cell>
        </row>
        <row r="112">
          <cell r="A112" t="str">
            <v>0114371-6</v>
          </cell>
          <cell r="B112" t="str">
            <v>Rastor Oy</v>
          </cell>
        </row>
        <row r="113">
          <cell r="A113" t="str">
            <v>0195258-0</v>
          </cell>
          <cell r="B113" t="str">
            <v>Raudaskylän Kristillinen Opisto r.y.</v>
          </cell>
        </row>
        <row r="114">
          <cell r="A114" t="str">
            <v>0113276-9</v>
          </cell>
          <cell r="B114" t="str">
            <v>Rautaruukki Oyj</v>
          </cell>
        </row>
        <row r="115">
          <cell r="A115" t="str">
            <v>0210311-8</v>
          </cell>
          <cell r="B115" t="str">
            <v>Reisjärven Kristillinen Kansanopistoyhdistys ry</v>
          </cell>
        </row>
        <row r="116">
          <cell r="A116" t="str">
            <v>0210668-5</v>
          </cell>
          <cell r="B116" t="str">
            <v>Rovalan Setlementti ry</v>
          </cell>
        </row>
        <row r="117">
          <cell r="A117" t="str">
            <v>0973110-9</v>
          </cell>
          <cell r="B117" t="str">
            <v>Rovaniemen Koulutuskuntayhtymä</v>
          </cell>
        </row>
        <row r="118">
          <cell r="A118" t="str">
            <v>0244767-4</v>
          </cell>
          <cell r="B118" t="str">
            <v>Saamelaisalueen Koulutuskeskus</v>
          </cell>
        </row>
        <row r="119">
          <cell r="A119" t="str">
            <v>0139545-4</v>
          </cell>
          <cell r="B119" t="str">
            <v>Salon Seudun Koulutuskuntayhtymä</v>
          </cell>
        </row>
        <row r="120">
          <cell r="A120" t="str">
            <v>0214081-6</v>
          </cell>
          <cell r="B120" t="str">
            <v>Samkommunen för Yrkesutbildning i Östra Nyland</v>
          </cell>
        </row>
        <row r="121">
          <cell r="A121" t="str">
            <v>1524361-1</v>
          </cell>
          <cell r="B121" t="str">
            <v xml:space="preserve">Sanoma Oyj </v>
          </cell>
        </row>
        <row r="122">
          <cell r="A122" t="str">
            <v>0204964-1</v>
          </cell>
          <cell r="B122" t="str">
            <v>SASKY koulutuskuntayhtymä</v>
          </cell>
        </row>
        <row r="123">
          <cell r="A123" t="str">
            <v>0203929-1</v>
          </cell>
          <cell r="B123" t="str">
            <v>Satakunnan koulutuskuntayhtymä</v>
          </cell>
        </row>
        <row r="124">
          <cell r="A124" t="str">
            <v>1852679-9</v>
          </cell>
          <cell r="B124" t="str">
            <v>Savon Koulutuskuntayhtymä</v>
          </cell>
        </row>
        <row r="125">
          <cell r="A125" t="str">
            <v>1007629-5</v>
          </cell>
          <cell r="B125" t="str">
            <v>Seinäjoen koulutuskuntayhtymä</v>
          </cell>
        </row>
        <row r="126">
          <cell r="A126" t="str">
            <v>2756786-7</v>
          </cell>
          <cell r="B126" t="str">
            <v>Suomen Diakoniaopisto - SDO Oy</v>
          </cell>
        </row>
        <row r="127">
          <cell r="A127" t="str">
            <v>1728925-0</v>
          </cell>
          <cell r="B127" t="str">
            <v>Suomen Ilmailuopisto Oy</v>
          </cell>
        </row>
        <row r="128">
          <cell r="A128" t="str">
            <v>0116936-9</v>
          </cell>
          <cell r="B128" t="str">
            <v>Suomen kansallisooppera ja -baletti sr</v>
          </cell>
        </row>
        <row r="129">
          <cell r="A129" t="str">
            <v>0242525-6</v>
          </cell>
          <cell r="B129" t="str">
            <v>Suomen Luterilainen Evankeliumiyhdistys ry</v>
          </cell>
        </row>
        <row r="130">
          <cell r="A130" t="str">
            <v>2390097-6</v>
          </cell>
          <cell r="B130" t="str">
            <v>Suomen Nosturikoulutus Oy</v>
          </cell>
        </row>
        <row r="131">
          <cell r="A131" t="str">
            <v>0207230-7</v>
          </cell>
          <cell r="B131" t="str">
            <v>Suomen Nuoriso-Opiston kannatusyhdistys ry</v>
          </cell>
        </row>
        <row r="132">
          <cell r="A132" t="str">
            <v>0202512-1</v>
          </cell>
          <cell r="B132" t="str">
            <v>Suomen Urheiluopiston Kannatusosakeyhtiö</v>
          </cell>
        </row>
        <row r="133">
          <cell r="A133" t="str">
            <v>0681365-1</v>
          </cell>
          <cell r="B133" t="str">
            <v>Suomen ympäristöopisto SYKLI Oy</v>
          </cell>
        </row>
        <row r="134">
          <cell r="A134" t="str">
            <v>0208850-1</v>
          </cell>
          <cell r="B134" t="str">
            <v>Suomen yrittäjäopiston kannatus Oy</v>
          </cell>
        </row>
        <row r="135">
          <cell r="A135" t="str">
            <v>0973712-1</v>
          </cell>
          <cell r="B135" t="str">
            <v>Suupohjan Koulutuskuntayhtymä</v>
          </cell>
        </row>
        <row r="136">
          <cell r="A136" t="str">
            <v>1648362-5</v>
          </cell>
          <cell r="B136" t="str">
            <v>Svenska Framtidsskolan i Helsingforsregionen Ab</v>
          </cell>
        </row>
        <row r="137">
          <cell r="A137" t="str">
            <v>0988182-8</v>
          </cell>
          <cell r="B137" t="str">
            <v>Svenska Österbottens förbund för Utbildning och Kultur</v>
          </cell>
        </row>
        <row r="138">
          <cell r="A138" t="str">
            <v>0155651-0</v>
          </cell>
          <cell r="B138" t="str">
            <v>Tampereen Aikuiskoulutussäätiö sr</v>
          </cell>
        </row>
        <row r="139">
          <cell r="A139" t="str">
            <v>0211675-2</v>
          </cell>
          <cell r="B139" t="str">
            <v>Tampereen kaupunki</v>
          </cell>
        </row>
        <row r="140">
          <cell r="A140" t="str">
            <v>0206148-0</v>
          </cell>
          <cell r="B140" t="str">
            <v>Tampereen Musiikkiopiston Säätiö sr</v>
          </cell>
        </row>
        <row r="141">
          <cell r="A141" t="str">
            <v>1099221-8</v>
          </cell>
          <cell r="B141" t="str">
            <v>Tampereen Urheiluhierojakoulu Oy</v>
          </cell>
        </row>
        <row r="142">
          <cell r="A142" t="str">
            <v>0166930-4</v>
          </cell>
          <cell r="B142" t="str">
            <v>Tanhuvaaran Säätiö sr</v>
          </cell>
        </row>
        <row r="143">
          <cell r="A143" t="str">
            <v>0872020-5</v>
          </cell>
          <cell r="B143" t="str">
            <v>Teak Oy</v>
          </cell>
        </row>
        <row r="144">
          <cell r="A144" t="str">
            <v>0172730-8</v>
          </cell>
          <cell r="B144" t="str">
            <v>Tohtori Matthias Ingmanin säätiö sr</v>
          </cell>
        </row>
        <row r="145">
          <cell r="A145" t="str">
            <v>1019670-5</v>
          </cell>
          <cell r="B145" t="str">
            <v>Toyota Auto Finland Oy</v>
          </cell>
        </row>
        <row r="146">
          <cell r="A146" t="str">
            <v>1577184-4</v>
          </cell>
          <cell r="B146" t="str">
            <v>Traffica Oy</v>
          </cell>
        </row>
        <row r="147">
          <cell r="A147" t="str">
            <v>0858476-8</v>
          </cell>
          <cell r="B147" t="str">
            <v>TUL:n Kisakeskussäätiö sr</v>
          </cell>
        </row>
        <row r="148">
          <cell r="A148" t="str">
            <v>0142247-5</v>
          </cell>
          <cell r="B148" t="str">
            <v>Turun Aikuiskoulutussäätiö sr</v>
          </cell>
        </row>
        <row r="149">
          <cell r="A149" t="str">
            <v>0276652-8</v>
          </cell>
          <cell r="B149" t="str">
            <v>Turun Ammattiopistosäätiö sr</v>
          </cell>
        </row>
        <row r="150">
          <cell r="A150" t="str">
            <v>0204819-8</v>
          </cell>
          <cell r="B150" t="str">
            <v>Turun kaupunki</v>
          </cell>
        </row>
        <row r="151">
          <cell r="A151" t="str">
            <v>0204843-8</v>
          </cell>
          <cell r="B151" t="str">
            <v>Turun Konservatorion kannatusyhdistys - Garantiföreningen för Åbo Konservatorium r.y.</v>
          </cell>
        </row>
        <row r="152">
          <cell r="A152" t="str">
            <v>0915313-4</v>
          </cell>
          <cell r="B152" t="str">
            <v>Turun kristillisen opiston säätiö sr</v>
          </cell>
        </row>
        <row r="153">
          <cell r="A153" t="str">
            <v>0871305-6</v>
          </cell>
          <cell r="B153" t="str">
            <v>TYA-oppilaitos Oy</v>
          </cell>
        </row>
        <row r="154">
          <cell r="A154" t="str">
            <v>0202496-2</v>
          </cell>
          <cell r="B154" t="str">
            <v>Työtehoseura ry</v>
          </cell>
        </row>
        <row r="155">
          <cell r="A155" t="str">
            <v>0215382-8</v>
          </cell>
          <cell r="B155" t="str">
            <v>Työväen Sivistysliitto TSL ry</v>
          </cell>
        </row>
        <row r="156">
          <cell r="A156" t="str">
            <v>1041090-0</v>
          </cell>
          <cell r="B156" t="str">
            <v>UPM-Kymmene Oyj</v>
          </cell>
        </row>
        <row r="157">
          <cell r="A157" t="str">
            <v>0209602-6</v>
          </cell>
          <cell r="B157" t="str">
            <v>Vaasan kaupunki</v>
          </cell>
        </row>
        <row r="158">
          <cell r="A158" t="str">
            <v>0206289-7</v>
          </cell>
          <cell r="B158" t="str">
            <v>Valkeakosken seudun koulutuskuntayhtymä</v>
          </cell>
        </row>
        <row r="159">
          <cell r="A159" t="str">
            <v>0163408-0</v>
          </cell>
          <cell r="B159" t="str">
            <v>Valkealan Kristillisen Kansanopiston kannatusyhdistys r.y.</v>
          </cell>
        </row>
        <row r="160">
          <cell r="A160" t="str">
            <v>0143991-2</v>
          </cell>
          <cell r="B160" t="str">
            <v>Valmet Automotive Oy</v>
          </cell>
        </row>
        <row r="161">
          <cell r="A161" t="str">
            <v>1053500-9</v>
          </cell>
          <cell r="B161" t="str">
            <v>Valtakunnallinen valmennus- ja liikuntakeskus Oy</v>
          </cell>
        </row>
        <row r="162">
          <cell r="A162" t="str">
            <v>0124610-9</v>
          </cell>
          <cell r="B162" t="str">
            <v>Vantaan kaupunki</v>
          </cell>
        </row>
        <row r="163">
          <cell r="A163" t="str">
            <v>0155689-5</v>
          </cell>
          <cell r="B163" t="str">
            <v>Varalan Säätiö sr</v>
          </cell>
        </row>
        <row r="164">
          <cell r="A164" t="str">
            <v>0195200-3</v>
          </cell>
          <cell r="B164" t="str">
            <v>Vuokatin säätiö sr</v>
          </cell>
        </row>
        <row r="165">
          <cell r="A165" t="str">
            <v>0195032-3</v>
          </cell>
          <cell r="B165" t="str">
            <v>Vuolle Setlementti ry</v>
          </cell>
        </row>
        <row r="166">
          <cell r="A166" t="str">
            <v>0773744-3</v>
          </cell>
          <cell r="B166" t="str">
            <v>Wärtsilä Finland Oy</v>
          </cell>
        </row>
        <row r="167">
          <cell r="A167" t="str">
            <v>0214765-5</v>
          </cell>
          <cell r="B167" t="str">
            <v>Ylä-Savon koulutuskuntayhtymä</v>
          </cell>
        </row>
        <row r="168">
          <cell r="A168" t="str">
            <v>0208589-6</v>
          </cell>
          <cell r="B168" t="str">
            <v>Äänekosken Ammatillisen Koulutuksen kuntayhtymä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ul1"/>
    </sheetNames>
    <sheetDataSet>
      <sheetData sheetId="0">
        <row r="4">
          <cell r="D4">
            <v>0</v>
          </cell>
          <cell r="E4">
            <v>50</v>
          </cell>
          <cell r="F4">
            <v>50</v>
          </cell>
          <cell r="G4">
            <v>0</v>
          </cell>
          <cell r="H4">
            <v>0.315</v>
          </cell>
          <cell r="I4">
            <v>15.8</v>
          </cell>
          <cell r="J4">
            <v>0</v>
          </cell>
          <cell r="L4">
            <v>352500</v>
          </cell>
          <cell r="M4">
            <v>481672</v>
          </cell>
          <cell r="N4">
            <v>0</v>
          </cell>
          <cell r="O4">
            <v>0</v>
          </cell>
          <cell r="P4">
            <v>0</v>
          </cell>
          <cell r="Q4">
            <v>481672</v>
          </cell>
          <cell r="R4">
            <v>26951</v>
          </cell>
        </row>
        <row r="5">
          <cell r="D5">
            <v>329</v>
          </cell>
          <cell r="E5">
            <v>0</v>
          </cell>
          <cell r="F5">
            <v>329</v>
          </cell>
          <cell r="G5">
            <v>0</v>
          </cell>
          <cell r="H5">
            <v>1.1223819660000001</v>
          </cell>
          <cell r="I5">
            <v>369.3</v>
          </cell>
          <cell r="J5">
            <v>0</v>
          </cell>
          <cell r="L5">
            <v>0</v>
          </cell>
          <cell r="M5">
            <v>3019202</v>
          </cell>
          <cell r="N5">
            <v>171</v>
          </cell>
          <cell r="O5">
            <v>10773</v>
          </cell>
          <cell r="P5">
            <v>258728.03308472736</v>
          </cell>
          <cell r="Q5">
            <v>3277930.0330847274</v>
          </cell>
          <cell r="R5">
            <v>168931</v>
          </cell>
        </row>
        <row r="6">
          <cell r="D6">
            <v>20</v>
          </cell>
          <cell r="E6">
            <v>0</v>
          </cell>
          <cell r="F6">
            <v>20</v>
          </cell>
          <cell r="G6">
            <v>0</v>
          </cell>
          <cell r="H6">
            <v>0.64306122399999999</v>
          </cell>
          <cell r="I6">
            <v>12.9</v>
          </cell>
          <cell r="J6">
            <v>0</v>
          </cell>
          <cell r="L6">
            <v>1400000</v>
          </cell>
          <cell r="M6">
            <v>1505464</v>
          </cell>
          <cell r="N6">
            <v>0</v>
          </cell>
          <cell r="O6">
            <v>0</v>
          </cell>
          <cell r="P6">
            <v>0</v>
          </cell>
          <cell r="Q6">
            <v>1505464</v>
          </cell>
          <cell r="R6">
            <v>84234</v>
          </cell>
        </row>
        <row r="7">
          <cell r="D7">
            <v>79</v>
          </cell>
          <cell r="E7">
            <v>5</v>
          </cell>
          <cell r="F7">
            <v>84</v>
          </cell>
          <cell r="G7">
            <v>0</v>
          </cell>
          <cell r="H7">
            <v>4.3422609469999998</v>
          </cell>
          <cell r="I7">
            <v>364.7</v>
          </cell>
          <cell r="J7">
            <v>0</v>
          </cell>
          <cell r="L7">
            <v>0</v>
          </cell>
          <cell r="M7">
            <v>2981595</v>
          </cell>
          <cell r="N7">
            <v>16</v>
          </cell>
          <cell r="O7">
            <v>1192</v>
          </cell>
          <cell r="P7">
            <v>28627.47753058526</v>
          </cell>
          <cell r="Q7">
            <v>3010222.4775305851</v>
          </cell>
          <cell r="R7">
            <v>166827</v>
          </cell>
        </row>
        <row r="8">
          <cell r="D8">
            <v>1666</v>
          </cell>
          <cell r="E8">
            <v>965</v>
          </cell>
          <cell r="F8">
            <v>2631</v>
          </cell>
          <cell r="G8">
            <v>580</v>
          </cell>
          <cell r="H8">
            <v>0.81467007599999997</v>
          </cell>
          <cell r="I8">
            <v>2143.4</v>
          </cell>
          <cell r="J8">
            <v>0</v>
          </cell>
          <cell r="L8">
            <v>0</v>
          </cell>
          <cell r="M8">
            <v>17523307</v>
          </cell>
          <cell r="N8">
            <v>1671</v>
          </cell>
          <cell r="O8">
            <v>50039</v>
          </cell>
          <cell r="P8">
            <v>1201753.6477793253</v>
          </cell>
          <cell r="Q8">
            <v>18725060.647779327</v>
          </cell>
          <cell r="R8">
            <v>980469</v>
          </cell>
        </row>
        <row r="9">
          <cell r="D9">
            <v>818</v>
          </cell>
          <cell r="E9">
            <v>207</v>
          </cell>
          <cell r="F9">
            <v>1025</v>
          </cell>
          <cell r="G9">
            <v>0</v>
          </cell>
          <cell r="H9">
            <v>0.76111524100000005</v>
          </cell>
          <cell r="I9">
            <v>780.1</v>
          </cell>
          <cell r="J9">
            <v>0</v>
          </cell>
          <cell r="L9">
            <v>0</v>
          </cell>
          <cell r="M9">
            <v>6377686</v>
          </cell>
          <cell r="N9">
            <v>631</v>
          </cell>
          <cell r="O9">
            <v>13497</v>
          </cell>
          <cell r="P9">
            <v>324148.54381737352</v>
          </cell>
          <cell r="Q9">
            <v>6701834.5438173739</v>
          </cell>
          <cell r="R9">
            <v>356846</v>
          </cell>
        </row>
        <row r="10">
          <cell r="D10">
            <v>986</v>
          </cell>
          <cell r="E10">
            <v>120</v>
          </cell>
          <cell r="F10">
            <v>1106</v>
          </cell>
          <cell r="G10">
            <v>0</v>
          </cell>
          <cell r="H10">
            <v>3.9528091380000001</v>
          </cell>
          <cell r="I10">
            <v>4371.8</v>
          </cell>
          <cell r="J10">
            <v>0</v>
          </cell>
          <cell r="L10">
            <v>0</v>
          </cell>
          <cell r="M10">
            <v>35741529</v>
          </cell>
          <cell r="N10">
            <v>221</v>
          </cell>
          <cell r="O10">
            <v>14916</v>
          </cell>
          <cell r="P10">
            <v>358227.73057567934</v>
          </cell>
          <cell r="Q10">
            <v>36099756.730575681</v>
          </cell>
          <cell r="R10">
            <v>1999820</v>
          </cell>
        </row>
        <row r="11">
          <cell r="D11">
            <v>68</v>
          </cell>
          <cell r="E11">
            <v>4</v>
          </cell>
          <cell r="F11">
            <v>72</v>
          </cell>
          <cell r="G11">
            <v>0</v>
          </cell>
          <cell r="H11">
            <v>0.59584580399999998</v>
          </cell>
          <cell r="I11">
            <v>42.9</v>
          </cell>
          <cell r="J11">
            <v>0</v>
          </cell>
          <cell r="L11">
            <v>0</v>
          </cell>
          <cell r="M11">
            <v>350728</v>
          </cell>
          <cell r="N11">
            <v>127</v>
          </cell>
          <cell r="O11">
            <v>1591</v>
          </cell>
          <cell r="P11">
            <v>38209.997274464054</v>
          </cell>
          <cell r="Q11">
            <v>388937.99727446405</v>
          </cell>
          <cell r="R11">
            <v>19624</v>
          </cell>
        </row>
        <row r="12">
          <cell r="D12">
            <v>1592</v>
          </cell>
          <cell r="E12">
            <v>139</v>
          </cell>
          <cell r="F12">
            <v>1731</v>
          </cell>
          <cell r="G12">
            <v>30</v>
          </cell>
          <cell r="H12">
            <v>1.053823161</v>
          </cell>
          <cell r="I12">
            <v>1824.2</v>
          </cell>
          <cell r="J12">
            <v>0</v>
          </cell>
          <cell r="L12">
            <v>0</v>
          </cell>
          <cell r="M12">
            <v>14913696</v>
          </cell>
          <cell r="N12">
            <v>737</v>
          </cell>
          <cell r="O12">
            <v>34475</v>
          </cell>
          <cell r="P12">
            <v>827963.32874742185</v>
          </cell>
          <cell r="Q12">
            <v>15741659.328747422</v>
          </cell>
          <cell r="R12">
            <v>834455</v>
          </cell>
        </row>
        <row r="13">
          <cell r="D13">
            <v>2494</v>
          </cell>
          <cell r="E13">
            <v>410</v>
          </cell>
          <cell r="F13">
            <v>2904</v>
          </cell>
          <cell r="G13">
            <v>180</v>
          </cell>
          <cell r="H13">
            <v>0.92377082799999999</v>
          </cell>
          <cell r="I13">
            <v>2682.6</v>
          </cell>
          <cell r="J13">
            <v>0</v>
          </cell>
          <cell r="L13">
            <v>0</v>
          </cell>
          <cell r="M13">
            <v>21931521</v>
          </cell>
          <cell r="N13">
            <v>1301</v>
          </cell>
          <cell r="O13">
            <v>47105</v>
          </cell>
          <cell r="P13">
            <v>1131289.7056025325</v>
          </cell>
          <cell r="Q13">
            <v>23062810.705602534</v>
          </cell>
          <cell r="R13">
            <v>1227119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0.315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D15">
            <v>0</v>
          </cell>
          <cell r="E15">
            <v>10</v>
          </cell>
          <cell r="F15">
            <v>10</v>
          </cell>
          <cell r="G15">
            <v>10</v>
          </cell>
          <cell r="H15">
            <v>1</v>
          </cell>
          <cell r="I15">
            <v>10</v>
          </cell>
          <cell r="J15">
            <v>0</v>
          </cell>
          <cell r="L15">
            <v>0</v>
          </cell>
          <cell r="M15">
            <v>81755</v>
          </cell>
          <cell r="O15">
            <v>0</v>
          </cell>
          <cell r="P15">
            <v>0</v>
          </cell>
          <cell r="Q15">
            <v>81755</v>
          </cell>
          <cell r="R15">
            <v>4574</v>
          </cell>
        </row>
        <row r="16">
          <cell r="D16">
            <v>5838</v>
          </cell>
          <cell r="E16">
            <v>715</v>
          </cell>
          <cell r="F16">
            <v>6553</v>
          </cell>
          <cell r="G16">
            <v>200</v>
          </cell>
          <cell r="H16">
            <v>0.970835844</v>
          </cell>
          <cell r="I16">
            <v>6361.9</v>
          </cell>
          <cell r="J16">
            <v>-473804.8327784416</v>
          </cell>
          <cell r="L16">
            <v>0</v>
          </cell>
          <cell r="M16">
            <v>51537731</v>
          </cell>
          <cell r="N16">
            <v>3260</v>
          </cell>
          <cell r="O16">
            <v>153238</v>
          </cell>
          <cell r="P16">
            <v>3680215.9411340808</v>
          </cell>
          <cell r="Q16">
            <v>55217946.94113408</v>
          </cell>
          <cell r="R16">
            <v>0</v>
          </cell>
        </row>
        <row r="17">
          <cell r="D17">
            <v>2900</v>
          </cell>
          <cell r="E17">
            <v>465</v>
          </cell>
          <cell r="F17">
            <v>3365</v>
          </cell>
          <cell r="G17">
            <v>216</v>
          </cell>
          <cell r="H17">
            <v>0.99855317099999996</v>
          </cell>
          <cell r="I17">
            <v>3360.1</v>
          </cell>
          <cell r="J17">
            <v>-250244.67825945735</v>
          </cell>
          <cell r="L17">
            <v>450000</v>
          </cell>
          <cell r="M17">
            <v>27670159</v>
          </cell>
          <cell r="N17">
            <v>1289</v>
          </cell>
          <cell r="O17">
            <v>62888</v>
          </cell>
          <cell r="P17">
            <v>1510339.6031404745</v>
          </cell>
          <cell r="Q17">
            <v>29180498.603140473</v>
          </cell>
          <cell r="R17">
            <v>0</v>
          </cell>
        </row>
        <row r="18">
          <cell r="D18">
            <v>2518</v>
          </cell>
          <cell r="E18">
            <v>178</v>
          </cell>
          <cell r="F18">
            <v>2696</v>
          </cell>
          <cell r="G18">
            <v>95</v>
          </cell>
          <cell r="H18">
            <v>1.113478644</v>
          </cell>
          <cell r="I18">
            <v>3001.9</v>
          </cell>
          <cell r="J18">
            <v>0</v>
          </cell>
          <cell r="L18">
            <v>0</v>
          </cell>
          <cell r="M18">
            <v>24541950</v>
          </cell>
          <cell r="N18">
            <v>1164</v>
          </cell>
          <cell r="O18">
            <v>63123</v>
          </cell>
          <cell r="P18">
            <v>1515983.443089877</v>
          </cell>
          <cell r="Q18">
            <v>26057933.443089876</v>
          </cell>
          <cell r="R18">
            <v>1373178</v>
          </cell>
        </row>
        <row r="19">
          <cell r="D19">
            <v>37</v>
          </cell>
          <cell r="E19">
            <v>0</v>
          </cell>
          <cell r="F19">
            <v>37</v>
          </cell>
          <cell r="G19">
            <v>0</v>
          </cell>
          <cell r="H19">
            <v>0.87824999999999998</v>
          </cell>
          <cell r="I19">
            <v>32.5</v>
          </cell>
          <cell r="J19">
            <v>0</v>
          </cell>
          <cell r="L19">
            <v>0</v>
          </cell>
          <cell r="M19">
            <v>265703</v>
          </cell>
          <cell r="N19">
            <v>21</v>
          </cell>
          <cell r="O19">
            <v>420</v>
          </cell>
          <cell r="P19">
            <v>10086.862888293464</v>
          </cell>
          <cell r="Q19">
            <v>275789.86288829346</v>
          </cell>
          <cell r="R19">
            <v>14867</v>
          </cell>
        </row>
        <row r="20">
          <cell r="D20">
            <v>0</v>
          </cell>
          <cell r="E20">
            <v>73</v>
          </cell>
          <cell r="F20">
            <v>73</v>
          </cell>
          <cell r="G20">
            <v>0</v>
          </cell>
          <cell r="H20">
            <v>0.315</v>
          </cell>
          <cell r="I20">
            <v>23</v>
          </cell>
          <cell r="J20">
            <v>0</v>
          </cell>
          <cell r="L20">
            <v>1025000</v>
          </cell>
          <cell r="M20">
            <v>1213036</v>
          </cell>
          <cell r="N20">
            <v>0</v>
          </cell>
          <cell r="O20">
            <v>0</v>
          </cell>
          <cell r="P20">
            <v>0</v>
          </cell>
          <cell r="Q20">
            <v>1213036</v>
          </cell>
          <cell r="R20">
            <v>67872</v>
          </cell>
        </row>
        <row r="21">
          <cell r="D21">
            <v>108</v>
          </cell>
          <cell r="E21">
            <v>6</v>
          </cell>
          <cell r="F21">
            <v>114</v>
          </cell>
          <cell r="G21">
            <v>0</v>
          </cell>
          <cell r="H21">
            <v>1.7004698869999999</v>
          </cell>
          <cell r="I21">
            <v>193.9</v>
          </cell>
          <cell r="J21">
            <v>0</v>
          </cell>
          <cell r="L21">
            <v>0</v>
          </cell>
          <cell r="M21">
            <v>1585224</v>
          </cell>
          <cell r="N21">
            <v>54</v>
          </cell>
          <cell r="O21">
            <v>3721</v>
          </cell>
          <cell r="P21">
            <v>89364.801922238054</v>
          </cell>
          <cell r="Q21">
            <v>1674588.801922238</v>
          </cell>
          <cell r="R21">
            <v>88697</v>
          </cell>
        </row>
        <row r="22">
          <cell r="D22">
            <v>26</v>
          </cell>
          <cell r="E22">
            <v>0</v>
          </cell>
          <cell r="F22">
            <v>26</v>
          </cell>
          <cell r="G22">
            <v>0</v>
          </cell>
          <cell r="H22">
            <v>1.3</v>
          </cell>
          <cell r="I22">
            <v>33.799999999999997</v>
          </cell>
          <cell r="J22">
            <v>0</v>
          </cell>
          <cell r="L22">
            <v>0</v>
          </cell>
          <cell r="M22">
            <v>276331</v>
          </cell>
          <cell r="N22">
            <v>9</v>
          </cell>
          <cell r="O22">
            <v>642</v>
          </cell>
          <cell r="P22">
            <v>15418.490414962867</v>
          </cell>
          <cell r="Q22">
            <v>291749.49041496287</v>
          </cell>
          <cell r="R22">
            <v>15461</v>
          </cell>
        </row>
        <row r="23">
          <cell r="D23">
            <v>29</v>
          </cell>
          <cell r="E23">
            <v>7</v>
          </cell>
          <cell r="F23">
            <v>36</v>
          </cell>
          <cell r="G23">
            <v>0</v>
          </cell>
          <cell r="H23">
            <v>0.84150000000000003</v>
          </cell>
          <cell r="I23">
            <v>30.3</v>
          </cell>
          <cell r="J23">
            <v>0</v>
          </cell>
          <cell r="L23">
            <v>0</v>
          </cell>
          <cell r="M23">
            <v>247717</v>
          </cell>
          <cell r="N23">
            <v>133</v>
          </cell>
          <cell r="O23">
            <v>2448</v>
          </cell>
          <cell r="P23">
            <v>58792.000834624771</v>
          </cell>
          <cell r="Q23">
            <v>306509.00083462475</v>
          </cell>
          <cell r="R23">
            <v>13860</v>
          </cell>
        </row>
        <row r="24">
          <cell r="D24">
            <v>120</v>
          </cell>
          <cell r="E24">
            <v>5</v>
          </cell>
          <cell r="F24">
            <v>125</v>
          </cell>
          <cell r="G24">
            <v>0</v>
          </cell>
          <cell r="H24">
            <v>1.0849394269999999</v>
          </cell>
          <cell r="I24">
            <v>135.6</v>
          </cell>
          <cell r="J24">
            <v>0</v>
          </cell>
          <cell r="L24">
            <v>0</v>
          </cell>
          <cell r="M24">
            <v>1108594</v>
          </cell>
          <cell r="N24">
            <v>54</v>
          </cell>
          <cell r="O24">
            <v>1899</v>
          </cell>
          <cell r="P24">
            <v>45607.030059212586</v>
          </cell>
          <cell r="Q24">
            <v>1154201.0300592126</v>
          </cell>
          <cell r="R24">
            <v>62028</v>
          </cell>
        </row>
        <row r="25">
          <cell r="D25">
            <v>183</v>
          </cell>
          <cell r="E25">
            <v>20</v>
          </cell>
          <cell r="F25">
            <v>203</v>
          </cell>
          <cell r="G25">
            <v>0</v>
          </cell>
          <cell r="H25">
            <v>1.6996285449999999</v>
          </cell>
          <cell r="I25">
            <v>345</v>
          </cell>
          <cell r="J25">
            <v>0</v>
          </cell>
          <cell r="L25">
            <v>0</v>
          </cell>
          <cell r="M25">
            <v>2820538</v>
          </cell>
          <cell r="N25">
            <v>60</v>
          </cell>
          <cell r="O25">
            <v>4665</v>
          </cell>
          <cell r="P25">
            <v>112036.22708068813</v>
          </cell>
          <cell r="Q25">
            <v>2932574.2270806883</v>
          </cell>
          <cell r="R25">
            <v>157816</v>
          </cell>
        </row>
        <row r="26">
          <cell r="D26">
            <v>11</v>
          </cell>
          <cell r="E26">
            <v>14</v>
          </cell>
          <cell r="F26">
            <v>25</v>
          </cell>
          <cell r="G26">
            <v>0</v>
          </cell>
          <cell r="H26">
            <v>0.59499999999999997</v>
          </cell>
          <cell r="I26">
            <v>14.9</v>
          </cell>
          <cell r="J26">
            <v>0</v>
          </cell>
          <cell r="L26">
            <v>0</v>
          </cell>
          <cell r="M26">
            <v>121815</v>
          </cell>
          <cell r="N26">
            <v>49</v>
          </cell>
          <cell r="O26">
            <v>438</v>
          </cell>
          <cell r="P26">
            <v>10519.15701207747</v>
          </cell>
          <cell r="Q26">
            <v>132334.15701207746</v>
          </cell>
          <cell r="R26">
            <v>6816</v>
          </cell>
        </row>
        <row r="27">
          <cell r="D27">
            <v>8947</v>
          </cell>
          <cell r="E27">
            <v>1029</v>
          </cell>
          <cell r="F27">
            <v>9976</v>
          </cell>
          <cell r="G27">
            <v>180</v>
          </cell>
          <cell r="H27">
            <v>0.99769724100000001</v>
          </cell>
          <cell r="I27">
            <v>9953</v>
          </cell>
          <cell r="J27">
            <v>-741253.32065009337</v>
          </cell>
          <cell r="L27">
            <v>150000</v>
          </cell>
          <cell r="M27">
            <v>80779221</v>
          </cell>
          <cell r="N27">
            <v>3696</v>
          </cell>
          <cell r="O27">
            <v>176425</v>
          </cell>
          <cell r="P27">
            <v>4237082.8215885106</v>
          </cell>
          <cell r="Q27">
            <v>85016303.821588516</v>
          </cell>
          <cell r="R27">
            <v>0</v>
          </cell>
        </row>
        <row r="28">
          <cell r="D28">
            <v>59</v>
          </cell>
          <cell r="E28">
            <v>5</v>
          </cell>
          <cell r="F28">
            <v>64</v>
          </cell>
          <cell r="G28">
            <v>0</v>
          </cell>
          <cell r="H28">
            <v>1.596475316</v>
          </cell>
          <cell r="I28">
            <v>102.2</v>
          </cell>
          <cell r="J28">
            <v>0</v>
          </cell>
          <cell r="L28">
            <v>0</v>
          </cell>
          <cell r="M28">
            <v>835533</v>
          </cell>
          <cell r="N28">
            <v>22</v>
          </cell>
          <cell r="O28">
            <v>2347</v>
          </cell>
          <cell r="P28">
            <v>56366.350473392289</v>
          </cell>
          <cell r="Q28">
            <v>891899.35047339229</v>
          </cell>
          <cell r="R28">
            <v>46750</v>
          </cell>
        </row>
        <row r="29">
          <cell r="D29">
            <v>1890</v>
          </cell>
          <cell r="E29">
            <v>130</v>
          </cell>
          <cell r="F29">
            <v>2020</v>
          </cell>
          <cell r="G29">
            <v>0</v>
          </cell>
          <cell r="H29">
            <v>0.78160214299999997</v>
          </cell>
          <cell r="I29">
            <v>1578.8</v>
          </cell>
          <cell r="J29">
            <v>0</v>
          </cell>
          <cell r="L29">
            <v>0</v>
          </cell>
          <cell r="M29">
            <v>12907435</v>
          </cell>
          <cell r="N29">
            <v>947</v>
          </cell>
          <cell r="O29">
            <v>42540</v>
          </cell>
          <cell r="P29">
            <v>1021655.1125428666</v>
          </cell>
          <cell r="Q29">
            <v>13929090.112542866</v>
          </cell>
          <cell r="R29">
            <v>722200</v>
          </cell>
        </row>
        <row r="30">
          <cell r="D30">
            <v>1462</v>
          </cell>
          <cell r="E30">
            <v>72</v>
          </cell>
          <cell r="F30">
            <v>1534</v>
          </cell>
          <cell r="G30">
            <v>0</v>
          </cell>
          <cell r="H30">
            <v>3.7284276730000001</v>
          </cell>
          <cell r="I30">
            <v>5719.4</v>
          </cell>
          <cell r="J30">
            <v>0</v>
          </cell>
          <cell r="L30">
            <v>0</v>
          </cell>
          <cell r="M30">
            <v>46758795</v>
          </cell>
          <cell r="N30">
            <v>382</v>
          </cell>
          <cell r="O30">
            <v>21057</v>
          </cell>
          <cell r="P30">
            <v>505712.07580665592</v>
          </cell>
          <cell r="Q30">
            <v>47264507.075806655</v>
          </cell>
          <cell r="R30">
            <v>2616261</v>
          </cell>
        </row>
        <row r="31">
          <cell r="D31">
            <v>310</v>
          </cell>
          <cell r="E31">
            <v>10</v>
          </cell>
          <cell r="F31">
            <v>320</v>
          </cell>
          <cell r="G31">
            <v>0</v>
          </cell>
          <cell r="H31">
            <v>1.6106184429999999</v>
          </cell>
          <cell r="I31">
            <v>515.4</v>
          </cell>
          <cell r="J31">
            <v>0</v>
          </cell>
          <cell r="L31">
            <v>0</v>
          </cell>
          <cell r="M31">
            <v>4213638</v>
          </cell>
          <cell r="N31">
            <v>123</v>
          </cell>
          <cell r="O31">
            <v>10683</v>
          </cell>
          <cell r="P31">
            <v>256566.56246580731</v>
          </cell>
          <cell r="Q31">
            <v>4470204.5624658074</v>
          </cell>
          <cell r="R31">
            <v>235763</v>
          </cell>
        </row>
        <row r="32">
          <cell r="D32">
            <v>3141</v>
          </cell>
          <cell r="E32">
            <v>320</v>
          </cell>
          <cell r="F32">
            <v>3461</v>
          </cell>
          <cell r="G32">
            <v>110</v>
          </cell>
          <cell r="H32">
            <v>1.0212641440000001</v>
          </cell>
          <cell r="I32">
            <v>3534.6</v>
          </cell>
          <cell r="J32">
            <v>0</v>
          </cell>
          <cell r="L32">
            <v>0</v>
          </cell>
          <cell r="M32">
            <v>28897024</v>
          </cell>
          <cell r="N32">
            <v>1478</v>
          </cell>
          <cell r="O32">
            <v>74668</v>
          </cell>
          <cell r="P32">
            <v>1793252.0908168962</v>
          </cell>
          <cell r="Q32">
            <v>30690276.090816896</v>
          </cell>
          <cell r="R32">
            <v>1616854</v>
          </cell>
        </row>
        <row r="33">
          <cell r="D33">
            <v>456</v>
          </cell>
          <cell r="E33">
            <v>45</v>
          </cell>
          <cell r="F33">
            <v>501</v>
          </cell>
          <cell r="G33">
            <v>0</v>
          </cell>
          <cell r="H33">
            <v>1.305823827</v>
          </cell>
          <cell r="I33">
            <v>654.20000000000005</v>
          </cell>
          <cell r="J33">
            <v>0</v>
          </cell>
          <cell r="L33">
            <v>0</v>
          </cell>
          <cell r="M33">
            <v>5348394</v>
          </cell>
          <cell r="N33">
            <v>252</v>
          </cell>
          <cell r="O33">
            <v>11253</v>
          </cell>
          <cell r="P33">
            <v>270255.87638563418</v>
          </cell>
          <cell r="Q33">
            <v>5618649.8763856338</v>
          </cell>
          <cell r="R33">
            <v>299255</v>
          </cell>
        </row>
        <row r="34">
          <cell r="D34">
            <v>893</v>
          </cell>
          <cell r="E34">
            <v>16</v>
          </cell>
          <cell r="F34">
            <v>909</v>
          </cell>
          <cell r="G34">
            <v>0</v>
          </cell>
          <cell r="H34">
            <v>3.6423178539999999</v>
          </cell>
          <cell r="I34">
            <v>3310.9</v>
          </cell>
          <cell r="J34">
            <v>0</v>
          </cell>
          <cell r="L34">
            <v>0</v>
          </cell>
          <cell r="M34">
            <v>27068171</v>
          </cell>
          <cell r="N34">
            <v>215</v>
          </cell>
          <cell r="O34">
            <v>12450</v>
          </cell>
          <cell r="P34">
            <v>299003.43561727059</v>
          </cell>
          <cell r="Q34">
            <v>27367174.435617272</v>
          </cell>
          <cell r="R34">
            <v>1514526</v>
          </cell>
        </row>
        <row r="35">
          <cell r="D35">
            <v>36</v>
          </cell>
          <cell r="E35">
            <v>2</v>
          </cell>
          <cell r="F35">
            <v>38</v>
          </cell>
          <cell r="G35">
            <v>0</v>
          </cell>
          <cell r="H35">
            <v>1.219121202</v>
          </cell>
          <cell r="I35">
            <v>46.3</v>
          </cell>
          <cell r="J35">
            <v>0</v>
          </cell>
          <cell r="L35">
            <v>0</v>
          </cell>
          <cell r="M35">
            <v>378524</v>
          </cell>
          <cell r="N35">
            <v>17</v>
          </cell>
          <cell r="O35">
            <v>738</v>
          </cell>
          <cell r="P35">
            <v>17724.059075144229</v>
          </cell>
          <cell r="Q35">
            <v>396248.05907514424</v>
          </cell>
          <cell r="R35">
            <v>21179</v>
          </cell>
        </row>
        <row r="36">
          <cell r="D36">
            <v>1361</v>
          </cell>
          <cell r="E36">
            <v>114</v>
          </cell>
          <cell r="F36">
            <v>1475</v>
          </cell>
          <cell r="G36">
            <v>80</v>
          </cell>
          <cell r="H36">
            <v>1.051441493</v>
          </cell>
          <cell r="I36">
            <v>1550.9</v>
          </cell>
          <cell r="J36">
            <v>-115503.84557381996</v>
          </cell>
          <cell r="L36">
            <v>0</v>
          </cell>
          <cell r="M36">
            <v>12563836</v>
          </cell>
          <cell r="N36">
            <v>767</v>
          </cell>
          <cell r="O36">
            <v>33313</v>
          </cell>
          <cell r="P36">
            <v>800056.34142314328</v>
          </cell>
          <cell r="Q36">
            <v>13363892.341423143</v>
          </cell>
          <cell r="R36">
            <v>0</v>
          </cell>
        </row>
        <row r="37">
          <cell r="D37">
            <v>64</v>
          </cell>
          <cell r="E37">
            <v>11</v>
          </cell>
          <cell r="F37">
            <v>75</v>
          </cell>
          <cell r="G37">
            <v>0</v>
          </cell>
          <cell r="H37">
            <v>0.75911176499999999</v>
          </cell>
          <cell r="I37">
            <v>56.9</v>
          </cell>
          <cell r="J37">
            <v>0</v>
          </cell>
          <cell r="L37">
            <v>0</v>
          </cell>
          <cell r="M37">
            <v>465184</v>
          </cell>
          <cell r="N37">
            <v>41</v>
          </cell>
          <cell r="O37">
            <v>823</v>
          </cell>
          <cell r="P37">
            <v>19765.447993013146</v>
          </cell>
          <cell r="Q37">
            <v>484949.44799301313</v>
          </cell>
          <cell r="R37">
            <v>26028</v>
          </cell>
        </row>
        <row r="38">
          <cell r="D38">
            <v>68</v>
          </cell>
          <cell r="E38">
            <v>0</v>
          </cell>
          <cell r="F38">
            <v>68</v>
          </cell>
          <cell r="G38">
            <v>0</v>
          </cell>
          <cell r="H38">
            <v>1.59</v>
          </cell>
          <cell r="I38">
            <v>108.1</v>
          </cell>
          <cell r="J38">
            <v>-8050.7870955767203</v>
          </cell>
          <cell r="L38">
            <v>0</v>
          </cell>
          <cell r="M38">
            <v>875718</v>
          </cell>
          <cell r="N38">
            <v>29</v>
          </cell>
          <cell r="O38">
            <v>2719</v>
          </cell>
          <cell r="P38">
            <v>65300.429031595071</v>
          </cell>
          <cell r="Q38">
            <v>941018.42903159512</v>
          </cell>
          <cell r="R38">
            <v>0</v>
          </cell>
        </row>
        <row r="39">
          <cell r="D39">
            <v>3008</v>
          </cell>
          <cell r="E39">
            <v>30</v>
          </cell>
          <cell r="F39">
            <v>3038</v>
          </cell>
          <cell r="G39">
            <v>30</v>
          </cell>
          <cell r="H39">
            <v>1.097288257</v>
          </cell>
          <cell r="I39">
            <v>3333.6</v>
          </cell>
          <cell r="J39">
            <v>-248271.08105286359</v>
          </cell>
          <cell r="L39">
            <v>0</v>
          </cell>
          <cell r="M39">
            <v>27005483</v>
          </cell>
          <cell r="N39">
            <v>1214</v>
          </cell>
          <cell r="O39">
            <v>58597</v>
          </cell>
          <cell r="P39">
            <v>1407285.4872984099</v>
          </cell>
          <cell r="Q39">
            <v>28412768.48729841</v>
          </cell>
          <cell r="R39">
            <v>0</v>
          </cell>
        </row>
        <row r="40">
          <cell r="D40">
            <v>136</v>
          </cell>
          <cell r="E40">
            <v>7</v>
          </cell>
          <cell r="F40">
            <v>143</v>
          </cell>
          <cell r="G40">
            <v>0</v>
          </cell>
          <cell r="H40">
            <v>0.48760395499999998</v>
          </cell>
          <cell r="I40">
            <v>69.7</v>
          </cell>
          <cell r="J40">
            <v>0</v>
          </cell>
          <cell r="L40">
            <v>200000</v>
          </cell>
          <cell r="M40">
            <v>769830</v>
          </cell>
          <cell r="N40">
            <v>97</v>
          </cell>
          <cell r="O40">
            <v>1185</v>
          </cell>
          <cell r="P40">
            <v>28459.363149113702</v>
          </cell>
          <cell r="Q40">
            <v>798289.36314911372</v>
          </cell>
          <cell r="R40">
            <v>43074</v>
          </cell>
        </row>
        <row r="41">
          <cell r="D41">
            <v>6525</v>
          </cell>
          <cell r="E41">
            <v>523</v>
          </cell>
          <cell r="F41">
            <v>7048</v>
          </cell>
          <cell r="G41">
            <v>444</v>
          </cell>
          <cell r="H41">
            <v>1.0539532039999999</v>
          </cell>
          <cell r="I41">
            <v>7428.3</v>
          </cell>
          <cell r="J41">
            <v>-553225.36338642519</v>
          </cell>
          <cell r="L41">
            <v>0</v>
          </cell>
          <cell r="M41">
            <v>60176634</v>
          </cell>
          <cell r="N41">
            <v>3162</v>
          </cell>
          <cell r="O41">
            <v>150980</v>
          </cell>
          <cell r="P41">
            <v>3625987.0449393978</v>
          </cell>
          <cell r="Q41">
            <v>63802621.044939399</v>
          </cell>
          <cell r="R41">
            <v>0</v>
          </cell>
        </row>
        <row r="42">
          <cell r="D42">
            <v>166</v>
          </cell>
          <cell r="E42">
            <v>14</v>
          </cell>
          <cell r="F42">
            <v>180</v>
          </cell>
          <cell r="G42">
            <v>0</v>
          </cell>
          <cell r="H42">
            <v>1.0274888929999999</v>
          </cell>
          <cell r="I42">
            <v>184.9</v>
          </cell>
          <cell r="J42">
            <v>0</v>
          </cell>
          <cell r="L42">
            <v>0</v>
          </cell>
          <cell r="M42">
            <v>1511645</v>
          </cell>
          <cell r="N42">
            <v>72</v>
          </cell>
          <cell r="O42">
            <v>2573</v>
          </cell>
          <cell r="P42">
            <v>61794.043360902579</v>
          </cell>
          <cell r="Q42">
            <v>1573439.0433609025</v>
          </cell>
          <cell r="R42">
            <v>84580</v>
          </cell>
        </row>
        <row r="43">
          <cell r="D43">
            <v>118</v>
          </cell>
          <cell r="E43">
            <v>5</v>
          </cell>
          <cell r="F43">
            <v>123</v>
          </cell>
          <cell r="G43">
            <v>0</v>
          </cell>
          <cell r="H43">
            <v>1.090759837</v>
          </cell>
          <cell r="I43">
            <v>134.19999999999999</v>
          </cell>
          <cell r="J43">
            <v>0</v>
          </cell>
          <cell r="L43">
            <v>0</v>
          </cell>
          <cell r="M43">
            <v>1097148</v>
          </cell>
          <cell r="N43">
            <v>34</v>
          </cell>
          <cell r="O43">
            <v>2263</v>
          </cell>
          <cell r="P43">
            <v>54348.977895733588</v>
          </cell>
          <cell r="Q43">
            <v>1151496.9778957337</v>
          </cell>
          <cell r="R43">
            <v>61388</v>
          </cell>
        </row>
        <row r="44">
          <cell r="D44">
            <v>555</v>
          </cell>
          <cell r="E44">
            <v>15</v>
          </cell>
          <cell r="F44">
            <v>570</v>
          </cell>
          <cell r="G44">
            <v>10</v>
          </cell>
          <cell r="H44">
            <v>1.04740543</v>
          </cell>
          <cell r="I44">
            <v>597</v>
          </cell>
          <cell r="J44">
            <v>-44461.793673074033</v>
          </cell>
          <cell r="L44">
            <v>0</v>
          </cell>
          <cell r="M44">
            <v>4836295</v>
          </cell>
          <cell r="N44">
            <v>225</v>
          </cell>
          <cell r="O44">
            <v>10125</v>
          </cell>
          <cell r="P44">
            <v>243165.44462850317</v>
          </cell>
          <cell r="Q44">
            <v>5079460.4446285032</v>
          </cell>
          <cell r="R44">
            <v>0</v>
          </cell>
        </row>
        <row r="45">
          <cell r="D45">
            <v>2561</v>
          </cell>
          <cell r="E45">
            <v>173</v>
          </cell>
          <cell r="F45">
            <v>2734</v>
          </cell>
          <cell r="G45">
            <v>113</v>
          </cell>
          <cell r="H45">
            <v>1.0753892839999999</v>
          </cell>
          <cell r="I45">
            <v>2940.1</v>
          </cell>
          <cell r="J45">
            <v>-218965.02441910378</v>
          </cell>
          <cell r="L45">
            <v>0</v>
          </cell>
          <cell r="M45">
            <v>23817741</v>
          </cell>
          <cell r="N45">
            <v>1322</v>
          </cell>
          <cell r="O45">
            <v>63038</v>
          </cell>
          <cell r="P45">
            <v>1513942.0541720081</v>
          </cell>
          <cell r="Q45">
            <v>25331683.054172009</v>
          </cell>
          <cell r="R45">
            <v>0</v>
          </cell>
        </row>
        <row r="46">
          <cell r="D46">
            <v>89</v>
          </cell>
          <cell r="E46">
            <v>9</v>
          </cell>
          <cell r="F46">
            <v>98</v>
          </cell>
          <cell r="G46">
            <v>0</v>
          </cell>
          <cell r="H46">
            <v>1.070298929</v>
          </cell>
          <cell r="I46">
            <v>104.9</v>
          </cell>
          <cell r="J46">
            <v>0</v>
          </cell>
          <cell r="L46">
            <v>0</v>
          </cell>
          <cell r="M46">
            <v>857607</v>
          </cell>
          <cell r="N46">
            <v>50</v>
          </cell>
          <cell r="O46">
            <v>1789</v>
          </cell>
          <cell r="P46">
            <v>42965.232636088112</v>
          </cell>
          <cell r="Q46">
            <v>900572.23263608816</v>
          </cell>
          <cell r="R46">
            <v>47985</v>
          </cell>
        </row>
        <row r="47">
          <cell r="D47">
            <v>85</v>
          </cell>
          <cell r="E47">
            <v>5</v>
          </cell>
          <cell r="F47">
            <v>90</v>
          </cell>
          <cell r="G47">
            <v>0</v>
          </cell>
          <cell r="H47">
            <v>1.179555967</v>
          </cell>
          <cell r="I47">
            <v>106.2</v>
          </cell>
          <cell r="J47">
            <v>0</v>
          </cell>
          <cell r="L47">
            <v>0</v>
          </cell>
          <cell r="M47">
            <v>868235</v>
          </cell>
          <cell r="N47">
            <v>47</v>
          </cell>
          <cell r="O47">
            <v>2317</v>
          </cell>
          <cell r="P47">
            <v>55645.860267085613</v>
          </cell>
          <cell r="Q47">
            <v>923880.86026708561</v>
          </cell>
          <cell r="R47">
            <v>48580</v>
          </cell>
        </row>
        <row r="48">
          <cell r="D48">
            <v>63</v>
          </cell>
          <cell r="E48">
            <v>0</v>
          </cell>
          <cell r="F48">
            <v>63</v>
          </cell>
          <cell r="G48">
            <v>0</v>
          </cell>
          <cell r="H48">
            <v>0.97451005000000002</v>
          </cell>
          <cell r="I48">
            <v>61.4</v>
          </cell>
          <cell r="J48">
            <v>0</v>
          </cell>
          <cell r="L48">
            <v>0</v>
          </cell>
          <cell r="M48">
            <v>501974</v>
          </cell>
          <cell r="N48">
            <v>13</v>
          </cell>
          <cell r="O48">
            <v>213</v>
          </cell>
          <cell r="P48">
            <v>5115.4804647773999</v>
          </cell>
          <cell r="Q48">
            <v>507089.48046477739</v>
          </cell>
          <cell r="R48">
            <v>28087</v>
          </cell>
        </row>
        <row r="49">
          <cell r="D49">
            <v>23</v>
          </cell>
          <cell r="E49">
            <v>0</v>
          </cell>
          <cell r="F49">
            <v>23</v>
          </cell>
          <cell r="G49">
            <v>0</v>
          </cell>
          <cell r="H49">
            <v>0.80139253600000004</v>
          </cell>
          <cell r="I49">
            <v>18.399999999999999</v>
          </cell>
          <cell r="J49">
            <v>0</v>
          </cell>
          <cell r="L49">
            <v>0</v>
          </cell>
          <cell r="M49">
            <v>150429</v>
          </cell>
          <cell r="N49">
            <v>9</v>
          </cell>
          <cell r="O49">
            <v>160</v>
          </cell>
          <cell r="P49">
            <v>3842.6144336356056</v>
          </cell>
          <cell r="Q49">
            <v>154271.61443363561</v>
          </cell>
          <cell r="R49">
            <v>8417</v>
          </cell>
        </row>
        <row r="50">
          <cell r="D50">
            <v>664</v>
          </cell>
          <cell r="E50">
            <v>95</v>
          </cell>
          <cell r="F50">
            <v>759</v>
          </cell>
          <cell r="G50">
            <v>0</v>
          </cell>
          <cell r="H50">
            <v>0.72341920199999998</v>
          </cell>
          <cell r="I50">
            <v>549.1</v>
          </cell>
          <cell r="J50">
            <v>0</v>
          </cell>
          <cell r="L50">
            <v>0</v>
          </cell>
          <cell r="M50">
            <v>4489152</v>
          </cell>
          <cell r="N50">
            <v>306</v>
          </cell>
          <cell r="O50">
            <v>13910</v>
          </cell>
          <cell r="P50">
            <v>334067.29232419544</v>
          </cell>
          <cell r="Q50">
            <v>4823219.2923241956</v>
          </cell>
          <cell r="R50">
            <v>251178</v>
          </cell>
        </row>
        <row r="51">
          <cell r="D51">
            <v>69</v>
          </cell>
          <cell r="E51">
            <v>0</v>
          </cell>
          <cell r="F51">
            <v>69</v>
          </cell>
          <cell r="G51">
            <v>0</v>
          </cell>
          <cell r="H51">
            <v>1.0669123869999999</v>
          </cell>
          <cell r="I51">
            <v>73.599999999999994</v>
          </cell>
          <cell r="J51">
            <v>0</v>
          </cell>
          <cell r="L51">
            <v>0</v>
          </cell>
          <cell r="M51">
            <v>601715</v>
          </cell>
          <cell r="N51">
            <v>55</v>
          </cell>
          <cell r="O51">
            <v>2160</v>
          </cell>
          <cell r="P51">
            <v>51875.294854080668</v>
          </cell>
          <cell r="Q51">
            <v>653590.29485408065</v>
          </cell>
          <cell r="R51">
            <v>33667</v>
          </cell>
        </row>
        <row r="52">
          <cell r="D52">
            <v>83</v>
          </cell>
          <cell r="E52">
            <v>5</v>
          </cell>
          <cell r="F52">
            <v>88</v>
          </cell>
          <cell r="G52">
            <v>0</v>
          </cell>
          <cell r="H52">
            <v>0.93090634400000005</v>
          </cell>
          <cell r="I52">
            <v>81.900000000000006</v>
          </cell>
          <cell r="J52">
            <v>0</v>
          </cell>
          <cell r="L52">
            <v>60000</v>
          </cell>
          <cell r="M52">
            <v>729571</v>
          </cell>
          <cell r="N52">
            <v>29</v>
          </cell>
          <cell r="O52">
            <v>1319</v>
          </cell>
          <cell r="P52">
            <v>31677.55273728352</v>
          </cell>
          <cell r="Q52">
            <v>761248.55273728352</v>
          </cell>
          <cell r="R52">
            <v>40821</v>
          </cell>
        </row>
        <row r="53">
          <cell r="D53">
            <v>2434</v>
          </cell>
          <cell r="E53">
            <v>260</v>
          </cell>
          <cell r="F53">
            <v>2694</v>
          </cell>
          <cell r="G53">
            <v>166</v>
          </cell>
          <cell r="H53">
            <v>1.0253113650000001</v>
          </cell>
          <cell r="I53">
            <v>2762.2</v>
          </cell>
          <cell r="J53">
            <v>-205715.85675672541</v>
          </cell>
          <cell r="L53">
            <v>0</v>
          </cell>
          <cell r="M53">
            <v>22376573</v>
          </cell>
          <cell r="N53">
            <v>954</v>
          </cell>
          <cell r="O53">
            <v>49318</v>
          </cell>
          <cell r="P53">
            <v>1184437.866487755</v>
          </cell>
          <cell r="Q53">
            <v>23561010.866487756</v>
          </cell>
          <cell r="R53">
            <v>0</v>
          </cell>
        </row>
        <row r="54">
          <cell r="D54">
            <v>43</v>
          </cell>
          <cell r="E54">
            <v>5</v>
          </cell>
          <cell r="F54">
            <v>48</v>
          </cell>
          <cell r="G54">
            <v>0</v>
          </cell>
          <cell r="H54">
            <v>1.59</v>
          </cell>
          <cell r="I54">
            <v>76.3</v>
          </cell>
          <cell r="J54">
            <v>0</v>
          </cell>
          <cell r="L54">
            <v>0</v>
          </cell>
          <cell r="M54">
            <v>623789</v>
          </cell>
          <cell r="N54">
            <v>16</v>
          </cell>
          <cell r="O54">
            <v>1488</v>
          </cell>
          <cell r="P54">
            <v>35736.314232811128</v>
          </cell>
          <cell r="Q54">
            <v>659525.3142328111</v>
          </cell>
          <cell r="R54">
            <v>34902</v>
          </cell>
        </row>
        <row r="55">
          <cell r="D55">
            <v>2572</v>
          </cell>
          <cell r="E55">
            <v>161</v>
          </cell>
          <cell r="F55">
            <v>2733</v>
          </cell>
          <cell r="G55">
            <v>108</v>
          </cell>
          <cell r="H55">
            <v>1.107106728</v>
          </cell>
          <cell r="I55">
            <v>3025.7</v>
          </cell>
          <cell r="J55">
            <v>-225340.11577323297</v>
          </cell>
          <cell r="L55">
            <v>400000</v>
          </cell>
          <cell r="M55">
            <v>24911186</v>
          </cell>
          <cell r="N55">
            <v>1308</v>
          </cell>
          <cell r="O55">
            <v>63851</v>
          </cell>
          <cell r="P55">
            <v>1533467.338762919</v>
          </cell>
          <cell r="Q55">
            <v>26444653.33876292</v>
          </cell>
          <cell r="R55">
            <v>0</v>
          </cell>
        </row>
        <row r="56">
          <cell r="D56">
            <v>5059</v>
          </cell>
          <cell r="E56">
            <v>721</v>
          </cell>
          <cell r="F56">
            <v>5780</v>
          </cell>
          <cell r="G56">
            <v>170</v>
          </cell>
          <cell r="H56">
            <v>1.0259115350000001</v>
          </cell>
          <cell r="I56">
            <v>5929.8</v>
          </cell>
          <cell r="J56">
            <v>-441624.02700602071</v>
          </cell>
          <cell r="L56">
            <v>0</v>
          </cell>
          <cell r="M56">
            <v>48037290</v>
          </cell>
          <cell r="N56">
            <v>1795</v>
          </cell>
          <cell r="O56">
            <v>92245</v>
          </cell>
          <cell r="P56">
            <v>2215387.3026919775</v>
          </cell>
          <cell r="Q56">
            <v>50252677.302691981</v>
          </cell>
          <cell r="R56">
            <v>0</v>
          </cell>
        </row>
        <row r="57">
          <cell r="D57">
            <v>332</v>
          </cell>
          <cell r="E57">
            <v>13</v>
          </cell>
          <cell r="F57">
            <v>345</v>
          </cell>
          <cell r="G57">
            <v>0</v>
          </cell>
          <cell r="H57">
            <v>0.62193357500000002</v>
          </cell>
          <cell r="I57">
            <v>214.6</v>
          </cell>
          <cell r="J57">
            <v>0</v>
          </cell>
          <cell r="L57">
            <v>300000</v>
          </cell>
          <cell r="M57">
            <v>2054456</v>
          </cell>
          <cell r="N57">
            <v>55</v>
          </cell>
          <cell r="O57">
            <v>529</v>
          </cell>
          <cell r="P57">
            <v>12704.643971207721</v>
          </cell>
          <cell r="Q57">
            <v>2067160.6439712078</v>
          </cell>
          <cell r="R57">
            <v>114952</v>
          </cell>
        </row>
        <row r="58">
          <cell r="D58">
            <v>582</v>
          </cell>
          <cell r="E58">
            <v>50</v>
          </cell>
          <cell r="F58">
            <v>632</v>
          </cell>
          <cell r="G58">
            <v>0</v>
          </cell>
          <cell r="H58">
            <v>3.6447658349999998</v>
          </cell>
          <cell r="I58">
            <v>2303.5</v>
          </cell>
          <cell r="J58">
            <v>0</v>
          </cell>
          <cell r="L58">
            <v>0</v>
          </cell>
          <cell r="M58">
            <v>18832200</v>
          </cell>
          <cell r="N58">
            <v>194</v>
          </cell>
          <cell r="O58">
            <v>9216</v>
          </cell>
          <cell r="P58">
            <v>221334.59137741086</v>
          </cell>
          <cell r="Q58">
            <v>19053534.591377411</v>
          </cell>
          <cell r="R58">
            <v>1053705</v>
          </cell>
        </row>
        <row r="59">
          <cell r="D59">
            <v>1390</v>
          </cell>
          <cell r="E59">
            <v>85</v>
          </cell>
          <cell r="F59">
            <v>1475</v>
          </cell>
          <cell r="G59">
            <v>0</v>
          </cell>
          <cell r="H59">
            <v>1.0336302079999999</v>
          </cell>
          <cell r="I59">
            <v>1524.6</v>
          </cell>
          <cell r="J59">
            <v>0</v>
          </cell>
          <cell r="L59">
            <v>0</v>
          </cell>
          <cell r="M59">
            <v>12464325</v>
          </cell>
          <cell r="N59">
            <v>749</v>
          </cell>
          <cell r="O59">
            <v>26438</v>
          </cell>
          <cell r="P59">
            <v>634944.00247786334</v>
          </cell>
          <cell r="Q59">
            <v>13099269.002477864</v>
          </cell>
          <cell r="R59">
            <v>697407</v>
          </cell>
        </row>
        <row r="60">
          <cell r="D60">
            <v>105</v>
          </cell>
          <cell r="E60">
            <v>10</v>
          </cell>
          <cell r="F60">
            <v>115</v>
          </cell>
          <cell r="G60">
            <v>0</v>
          </cell>
          <cell r="H60">
            <v>1.651459649</v>
          </cell>
          <cell r="I60">
            <v>189.9</v>
          </cell>
          <cell r="J60">
            <v>0</v>
          </cell>
          <cell r="L60">
            <v>0</v>
          </cell>
          <cell r="M60">
            <v>1552522</v>
          </cell>
          <cell r="N60">
            <v>50</v>
          </cell>
          <cell r="O60">
            <v>4002</v>
          </cell>
          <cell r="P60">
            <v>96113.393521310587</v>
          </cell>
          <cell r="Q60">
            <v>1648635.3935213105</v>
          </cell>
          <cell r="R60">
            <v>86867</v>
          </cell>
        </row>
        <row r="61">
          <cell r="D61">
            <v>20</v>
          </cell>
          <cell r="E61">
            <v>0</v>
          </cell>
          <cell r="F61">
            <v>20</v>
          </cell>
          <cell r="G61">
            <v>0</v>
          </cell>
          <cell r="H61">
            <v>0.84150000000000003</v>
          </cell>
          <cell r="I61">
            <v>16.8</v>
          </cell>
          <cell r="J61">
            <v>0</v>
          </cell>
          <cell r="L61">
            <v>0</v>
          </cell>
          <cell r="M61">
            <v>137348</v>
          </cell>
          <cell r="N61">
            <v>12</v>
          </cell>
          <cell r="O61">
            <v>289</v>
          </cell>
          <cell r="P61">
            <v>6940.722320754312</v>
          </cell>
          <cell r="Q61">
            <v>144288.72232075431</v>
          </cell>
          <cell r="R61">
            <v>7685</v>
          </cell>
        </row>
        <row r="62">
          <cell r="D62">
            <v>33</v>
          </cell>
          <cell r="E62">
            <v>4</v>
          </cell>
          <cell r="F62">
            <v>37</v>
          </cell>
          <cell r="G62">
            <v>0</v>
          </cell>
          <cell r="H62">
            <v>0.383873099</v>
          </cell>
          <cell r="I62">
            <v>14.2</v>
          </cell>
          <cell r="J62">
            <v>0</v>
          </cell>
          <cell r="L62">
            <v>215000</v>
          </cell>
          <cell r="M62">
            <v>331092</v>
          </cell>
          <cell r="N62">
            <v>16</v>
          </cell>
          <cell r="O62">
            <v>171</v>
          </cell>
          <cell r="P62">
            <v>4106.7941759480536</v>
          </cell>
          <cell r="Q62">
            <v>335198.79417594807</v>
          </cell>
          <cell r="R62">
            <v>18525</v>
          </cell>
        </row>
        <row r="63">
          <cell r="D63">
            <v>0</v>
          </cell>
          <cell r="E63">
            <v>20</v>
          </cell>
          <cell r="F63">
            <v>20</v>
          </cell>
          <cell r="G63">
            <v>0</v>
          </cell>
          <cell r="H63">
            <v>0.315</v>
          </cell>
          <cell r="I63">
            <v>6.3</v>
          </cell>
          <cell r="J63">
            <v>0</v>
          </cell>
          <cell r="L63">
            <v>37500</v>
          </cell>
          <cell r="M63">
            <v>89005</v>
          </cell>
          <cell r="N63">
            <v>0</v>
          </cell>
          <cell r="O63">
            <v>0</v>
          </cell>
          <cell r="P63">
            <v>0</v>
          </cell>
          <cell r="Q63">
            <v>89005</v>
          </cell>
          <cell r="R63">
            <v>4980</v>
          </cell>
        </row>
        <row r="64">
          <cell r="D64">
            <v>97</v>
          </cell>
          <cell r="E64">
            <v>3</v>
          </cell>
          <cell r="F64">
            <v>100</v>
          </cell>
          <cell r="G64">
            <v>0</v>
          </cell>
          <cell r="H64">
            <v>1.0034391979999999</v>
          </cell>
          <cell r="I64">
            <v>100.3</v>
          </cell>
          <cell r="J64">
            <v>0</v>
          </cell>
          <cell r="L64">
            <v>0</v>
          </cell>
          <cell r="M64">
            <v>820000</v>
          </cell>
          <cell r="N64">
            <v>41</v>
          </cell>
          <cell r="O64">
            <v>1732</v>
          </cell>
          <cell r="P64">
            <v>41596.301244105431</v>
          </cell>
          <cell r="Q64">
            <v>861596.30124410545</v>
          </cell>
          <cell r="R64">
            <v>45881</v>
          </cell>
        </row>
        <row r="65">
          <cell r="D65">
            <v>2316</v>
          </cell>
          <cell r="E65">
            <v>283</v>
          </cell>
          <cell r="F65">
            <v>2599</v>
          </cell>
          <cell r="G65">
            <v>153</v>
          </cell>
          <cell r="H65">
            <v>1.083149127</v>
          </cell>
          <cell r="I65">
            <v>2815.1</v>
          </cell>
          <cell r="J65">
            <v>-209655.60363328425</v>
          </cell>
          <cell r="L65">
            <v>0</v>
          </cell>
          <cell r="M65">
            <v>22805116</v>
          </cell>
          <cell r="N65">
            <v>979</v>
          </cell>
          <cell r="O65">
            <v>53590</v>
          </cell>
          <cell r="P65">
            <v>1287035.6718658255</v>
          </cell>
          <cell r="Q65">
            <v>24092151.671865825</v>
          </cell>
          <cell r="R65">
            <v>0</v>
          </cell>
        </row>
        <row r="66">
          <cell r="D66">
            <v>5467</v>
          </cell>
          <cell r="E66">
            <v>599</v>
          </cell>
          <cell r="F66">
            <v>6066</v>
          </cell>
          <cell r="G66">
            <v>160</v>
          </cell>
          <cell r="H66">
            <v>1.028256552</v>
          </cell>
          <cell r="I66">
            <v>6237.4</v>
          </cell>
          <cell r="J66">
            <v>-464532.64967576537</v>
          </cell>
          <cell r="L66">
            <v>0</v>
          </cell>
          <cell r="M66">
            <v>50529157</v>
          </cell>
          <cell r="N66">
            <v>2589</v>
          </cell>
          <cell r="O66">
            <v>129709</v>
          </cell>
          <cell r="P66">
            <v>3115135.4723277548</v>
          </cell>
          <cell r="Q66">
            <v>53644292.472327754</v>
          </cell>
          <cell r="R66">
            <v>0</v>
          </cell>
        </row>
        <row r="67">
          <cell r="D67">
            <v>2145</v>
          </cell>
          <cell r="E67">
            <v>109</v>
          </cell>
          <cell r="F67">
            <v>2254</v>
          </cell>
          <cell r="G67">
            <v>80</v>
          </cell>
          <cell r="H67">
            <v>1.0332287099999999</v>
          </cell>
          <cell r="I67">
            <v>2328.9</v>
          </cell>
          <cell r="J67">
            <v>-173445.68054476063</v>
          </cell>
          <cell r="L67">
            <v>0</v>
          </cell>
          <cell r="M67">
            <v>18866411</v>
          </cell>
          <cell r="N67">
            <v>941</v>
          </cell>
          <cell r="O67">
            <v>46727</v>
          </cell>
          <cell r="P67">
            <v>1122211.5290030683</v>
          </cell>
          <cell r="Q67">
            <v>19988622.529003069</v>
          </cell>
          <cell r="R67">
            <v>0</v>
          </cell>
        </row>
        <row r="68">
          <cell r="D68">
            <v>77</v>
          </cell>
          <cell r="E68">
            <v>143</v>
          </cell>
          <cell r="F68">
            <v>220</v>
          </cell>
          <cell r="G68">
            <v>110</v>
          </cell>
          <cell r="H68">
            <v>0.80730263999999996</v>
          </cell>
          <cell r="I68">
            <v>177.6</v>
          </cell>
          <cell r="J68">
            <v>0</v>
          </cell>
          <cell r="L68">
            <v>0</v>
          </cell>
          <cell r="M68">
            <v>1451964</v>
          </cell>
          <cell r="N68">
            <v>180</v>
          </cell>
          <cell r="O68">
            <v>5785</v>
          </cell>
          <cell r="P68">
            <v>138934.52811613737</v>
          </cell>
          <cell r="Q68">
            <v>1590898.5281161373</v>
          </cell>
          <cell r="R68">
            <v>81241</v>
          </cell>
        </row>
        <row r="69">
          <cell r="D69">
            <v>2256</v>
          </cell>
          <cell r="E69">
            <v>185</v>
          </cell>
          <cell r="F69">
            <v>2441</v>
          </cell>
          <cell r="G69">
            <v>57</v>
          </cell>
          <cell r="H69">
            <v>1.0262990649999999</v>
          </cell>
          <cell r="I69">
            <v>2505.1999999999998</v>
          </cell>
          <cell r="J69">
            <v>-186575.68762108049</v>
          </cell>
          <cell r="L69">
            <v>90000</v>
          </cell>
          <cell r="M69">
            <v>20384617</v>
          </cell>
          <cell r="N69">
            <v>987</v>
          </cell>
          <cell r="O69">
            <v>51692</v>
          </cell>
          <cell r="P69">
            <v>1241452.6581468231</v>
          </cell>
          <cell r="Q69">
            <v>21626069.658146825</v>
          </cell>
          <cell r="R69">
            <v>0</v>
          </cell>
        </row>
        <row r="70">
          <cell r="D70">
            <v>82</v>
          </cell>
          <cell r="E70">
            <v>35</v>
          </cell>
          <cell r="F70">
            <v>117</v>
          </cell>
          <cell r="G70">
            <v>25</v>
          </cell>
          <cell r="H70">
            <v>0.82664744599999995</v>
          </cell>
          <cell r="I70">
            <v>96.7</v>
          </cell>
          <cell r="J70">
            <v>0</v>
          </cell>
          <cell r="L70">
            <v>0</v>
          </cell>
          <cell r="M70">
            <v>790568</v>
          </cell>
          <cell r="N70">
            <v>44</v>
          </cell>
          <cell r="O70">
            <v>929</v>
          </cell>
          <cell r="P70">
            <v>22311.180055296732</v>
          </cell>
          <cell r="Q70">
            <v>812879.18005529675</v>
          </cell>
          <cell r="R70">
            <v>44234</v>
          </cell>
        </row>
        <row r="71">
          <cell r="D71">
            <v>52</v>
          </cell>
          <cell r="E71">
            <v>0</v>
          </cell>
          <cell r="F71">
            <v>52</v>
          </cell>
          <cell r="G71">
            <v>0</v>
          </cell>
          <cell r="H71">
            <v>1.598785047</v>
          </cell>
          <cell r="I71">
            <v>83.1</v>
          </cell>
          <cell r="J71">
            <v>0</v>
          </cell>
          <cell r="L71">
            <v>0</v>
          </cell>
          <cell r="M71">
            <v>679382</v>
          </cell>
          <cell r="N71">
            <v>19</v>
          </cell>
          <cell r="O71">
            <v>1746</v>
          </cell>
          <cell r="P71">
            <v>41932.530007048546</v>
          </cell>
          <cell r="Q71">
            <v>721314.53000704851</v>
          </cell>
          <cell r="R71">
            <v>38013</v>
          </cell>
        </row>
        <row r="72">
          <cell r="D72">
            <v>90</v>
          </cell>
          <cell r="E72">
            <v>4</v>
          </cell>
          <cell r="F72">
            <v>94</v>
          </cell>
          <cell r="G72">
            <v>0</v>
          </cell>
          <cell r="H72">
            <v>1.0712529740000001</v>
          </cell>
          <cell r="I72">
            <v>100.7</v>
          </cell>
          <cell r="J72">
            <v>0</v>
          </cell>
          <cell r="L72">
            <v>0</v>
          </cell>
          <cell r="M72">
            <v>823270</v>
          </cell>
          <cell r="N72">
            <v>32</v>
          </cell>
          <cell r="O72">
            <v>2067</v>
          </cell>
          <cell r="P72">
            <v>49641.775214529975</v>
          </cell>
          <cell r="Q72">
            <v>872911.77521452995</v>
          </cell>
          <cell r="R72">
            <v>46064</v>
          </cell>
        </row>
        <row r="73">
          <cell r="D73">
            <v>139</v>
          </cell>
          <cell r="E73">
            <v>10</v>
          </cell>
          <cell r="F73">
            <v>149</v>
          </cell>
          <cell r="G73">
            <v>0</v>
          </cell>
          <cell r="H73">
            <v>1.2617277309999999</v>
          </cell>
          <cell r="I73">
            <v>188</v>
          </cell>
          <cell r="J73">
            <v>0</v>
          </cell>
          <cell r="L73">
            <v>0</v>
          </cell>
          <cell r="M73">
            <v>1536989</v>
          </cell>
          <cell r="N73">
            <v>93</v>
          </cell>
          <cell r="O73">
            <v>5413</v>
          </cell>
          <cell r="P73">
            <v>130000.44955793458</v>
          </cell>
          <cell r="Q73">
            <v>1666989.4495579347</v>
          </cell>
          <cell r="R73">
            <v>85998</v>
          </cell>
        </row>
        <row r="74">
          <cell r="D74">
            <v>32</v>
          </cell>
          <cell r="E74">
            <v>1</v>
          </cell>
          <cell r="F74">
            <v>33</v>
          </cell>
          <cell r="G74">
            <v>0</v>
          </cell>
          <cell r="H74">
            <v>1.0455000000000001</v>
          </cell>
          <cell r="I74">
            <v>34.5</v>
          </cell>
          <cell r="J74">
            <v>-2569.4001368861873</v>
          </cell>
          <cell r="L74">
            <v>0</v>
          </cell>
          <cell r="M74">
            <v>279484</v>
          </cell>
          <cell r="N74">
            <v>13</v>
          </cell>
          <cell r="O74">
            <v>571</v>
          </cell>
          <cell r="P74">
            <v>13713.330260037066</v>
          </cell>
          <cell r="Q74">
            <v>293197.3302600371</v>
          </cell>
          <cell r="R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D76">
            <v>37</v>
          </cell>
          <cell r="E76">
            <v>0</v>
          </cell>
          <cell r="F76">
            <v>37</v>
          </cell>
          <cell r="G76">
            <v>0</v>
          </cell>
          <cell r="H76">
            <v>0.84150000000000003</v>
          </cell>
          <cell r="I76">
            <v>31.1</v>
          </cell>
          <cell r="J76">
            <v>0</v>
          </cell>
          <cell r="L76">
            <v>0</v>
          </cell>
          <cell r="M76">
            <v>254257</v>
          </cell>
          <cell r="N76">
            <v>39</v>
          </cell>
          <cell r="O76">
            <v>834</v>
          </cell>
          <cell r="P76">
            <v>20029.627735325594</v>
          </cell>
          <cell r="Q76">
            <v>274286.6277353256</v>
          </cell>
          <cell r="R76">
            <v>14226</v>
          </cell>
        </row>
        <row r="77">
          <cell r="D77">
            <v>27</v>
          </cell>
          <cell r="E77">
            <v>1</v>
          </cell>
          <cell r="F77">
            <v>28</v>
          </cell>
          <cell r="G77">
            <v>0</v>
          </cell>
          <cell r="H77">
            <v>0.84150000000000003</v>
          </cell>
          <cell r="I77">
            <v>23.6</v>
          </cell>
          <cell r="J77">
            <v>0</v>
          </cell>
          <cell r="L77">
            <v>0</v>
          </cell>
          <cell r="M77">
            <v>192941</v>
          </cell>
          <cell r="N77">
            <v>25</v>
          </cell>
          <cell r="O77">
            <v>588</v>
          </cell>
          <cell r="P77">
            <v>14121.60804361085</v>
          </cell>
          <cell r="Q77">
            <v>207062.60804361085</v>
          </cell>
          <cell r="R77">
            <v>10795</v>
          </cell>
        </row>
        <row r="78">
          <cell r="D78">
            <v>43</v>
          </cell>
          <cell r="E78">
            <v>0</v>
          </cell>
          <cell r="F78">
            <v>43</v>
          </cell>
          <cell r="G78">
            <v>0</v>
          </cell>
          <cell r="H78">
            <v>1.4703514820000001</v>
          </cell>
          <cell r="I78">
            <v>63.2</v>
          </cell>
          <cell r="J78">
            <v>0</v>
          </cell>
          <cell r="L78">
            <v>0</v>
          </cell>
          <cell r="M78">
            <v>516690</v>
          </cell>
          <cell r="N78">
            <v>18</v>
          </cell>
          <cell r="O78">
            <v>1717</v>
          </cell>
          <cell r="P78">
            <v>41236.056140952096</v>
          </cell>
          <cell r="Q78">
            <v>557926.05614095205</v>
          </cell>
          <cell r="R78">
            <v>28910</v>
          </cell>
        </row>
        <row r="79">
          <cell r="D79">
            <v>7</v>
          </cell>
          <cell r="E79">
            <v>0</v>
          </cell>
          <cell r="F79">
            <v>7</v>
          </cell>
          <cell r="G79">
            <v>0</v>
          </cell>
          <cell r="H79">
            <v>0.84150000000000003</v>
          </cell>
          <cell r="I79">
            <v>5.9</v>
          </cell>
          <cell r="J79">
            <v>0</v>
          </cell>
          <cell r="L79">
            <v>0</v>
          </cell>
          <cell r="M79">
            <v>48235</v>
          </cell>
          <cell r="N79">
            <v>7</v>
          </cell>
          <cell r="O79">
            <v>139</v>
          </cell>
          <cell r="P79">
            <v>3338.2712892209324</v>
          </cell>
          <cell r="Q79">
            <v>51573.271289220931</v>
          </cell>
          <cell r="R79">
            <v>2699</v>
          </cell>
        </row>
        <row r="80">
          <cell r="D80">
            <v>1130</v>
          </cell>
          <cell r="E80">
            <v>98</v>
          </cell>
          <cell r="F80">
            <v>1228</v>
          </cell>
          <cell r="G80">
            <v>50</v>
          </cell>
          <cell r="H80">
            <v>0.97246781999999998</v>
          </cell>
          <cell r="I80">
            <v>1194.2</v>
          </cell>
          <cell r="J80">
            <v>-88938.482419405365</v>
          </cell>
          <cell r="L80">
            <v>90000</v>
          </cell>
          <cell r="M80">
            <v>9764210</v>
          </cell>
          <cell r="N80">
            <v>528</v>
          </cell>
          <cell r="O80">
            <v>22748</v>
          </cell>
          <cell r="P80">
            <v>546323.70710214216</v>
          </cell>
          <cell r="Q80">
            <v>10310533.707102142</v>
          </cell>
          <cell r="R80">
            <v>0</v>
          </cell>
        </row>
        <row r="81">
          <cell r="D81">
            <v>1604</v>
          </cell>
          <cell r="E81">
            <v>90</v>
          </cell>
          <cell r="F81">
            <v>1694</v>
          </cell>
          <cell r="G81">
            <v>65</v>
          </cell>
          <cell r="H81">
            <v>1.086680203</v>
          </cell>
          <cell r="I81">
            <v>1840.8</v>
          </cell>
          <cell r="J81">
            <v>-137094.25426029257</v>
          </cell>
          <cell r="L81">
            <v>0</v>
          </cell>
          <cell r="M81">
            <v>14912315</v>
          </cell>
          <cell r="N81">
            <v>612</v>
          </cell>
          <cell r="O81">
            <v>32428</v>
          </cell>
          <cell r="P81">
            <v>778801.8803370964</v>
          </cell>
          <cell r="Q81">
            <v>15691116.880337097</v>
          </cell>
          <cell r="R81">
            <v>0</v>
          </cell>
        </row>
        <row r="82">
          <cell r="D82">
            <v>2470</v>
          </cell>
          <cell r="E82">
            <v>220</v>
          </cell>
          <cell r="F82">
            <v>2690</v>
          </cell>
          <cell r="G82">
            <v>80</v>
          </cell>
          <cell r="H82">
            <v>1.0471160399999999</v>
          </cell>
          <cell r="I82">
            <v>2816.7</v>
          </cell>
          <cell r="J82">
            <v>-209774.7642193427</v>
          </cell>
          <cell r="L82">
            <v>0</v>
          </cell>
          <cell r="M82">
            <v>22818078</v>
          </cell>
          <cell r="N82">
            <v>985</v>
          </cell>
          <cell r="O82">
            <v>50245</v>
          </cell>
          <cell r="P82">
            <v>1206701.0138626313</v>
          </cell>
          <cell r="Q82">
            <v>24024779.013862632</v>
          </cell>
          <cell r="R82">
            <v>0</v>
          </cell>
        </row>
        <row r="83">
          <cell r="D83">
            <v>4312</v>
          </cell>
          <cell r="E83">
            <v>716</v>
          </cell>
          <cell r="F83">
            <v>5028</v>
          </cell>
          <cell r="G83">
            <v>470</v>
          </cell>
          <cell r="H83">
            <v>1.0257955439999999</v>
          </cell>
          <cell r="I83">
            <v>5157.7</v>
          </cell>
          <cell r="J83">
            <v>0</v>
          </cell>
          <cell r="L83">
            <v>60000</v>
          </cell>
          <cell r="M83">
            <v>42226632</v>
          </cell>
          <cell r="N83">
            <v>2030</v>
          </cell>
          <cell r="O83">
            <v>92121</v>
          </cell>
          <cell r="P83">
            <v>2212409.2765059103</v>
          </cell>
          <cell r="Q83">
            <v>44439041.27650591</v>
          </cell>
          <cell r="R83">
            <v>2362676</v>
          </cell>
        </row>
        <row r="84">
          <cell r="D84">
            <v>199</v>
          </cell>
          <cell r="E84">
            <v>15</v>
          </cell>
          <cell r="F84">
            <v>214</v>
          </cell>
          <cell r="G84">
            <v>0</v>
          </cell>
          <cell r="H84">
            <v>0.99348329800000001</v>
          </cell>
          <cell r="I84">
            <v>212.6</v>
          </cell>
          <cell r="J84">
            <v>0</v>
          </cell>
          <cell r="L84">
            <v>0</v>
          </cell>
          <cell r="M84">
            <v>1738105</v>
          </cell>
          <cell r="N84">
            <v>79</v>
          </cell>
          <cell r="O84">
            <v>3557</v>
          </cell>
          <cell r="P84">
            <v>85426.122127761555</v>
          </cell>
          <cell r="Q84">
            <v>1823531.1221277616</v>
          </cell>
          <cell r="R84">
            <v>97251</v>
          </cell>
        </row>
        <row r="85">
          <cell r="D85">
            <v>73</v>
          </cell>
          <cell r="E85">
            <v>0</v>
          </cell>
          <cell r="F85">
            <v>73</v>
          </cell>
          <cell r="G85">
            <v>0</v>
          </cell>
          <cell r="H85">
            <v>0.62969785899999997</v>
          </cell>
          <cell r="I85">
            <v>46</v>
          </cell>
          <cell r="J85">
            <v>0</v>
          </cell>
          <cell r="L85">
            <v>0</v>
          </cell>
          <cell r="M85">
            <v>376072</v>
          </cell>
          <cell r="N85">
            <v>71</v>
          </cell>
          <cell r="O85">
            <v>660</v>
          </cell>
          <cell r="P85">
            <v>15850.784538746873</v>
          </cell>
          <cell r="Q85">
            <v>391922.78453874687</v>
          </cell>
          <cell r="R85">
            <v>21042</v>
          </cell>
        </row>
        <row r="86">
          <cell r="D86">
            <v>953</v>
          </cell>
          <cell r="E86">
            <v>70</v>
          </cell>
          <cell r="F86">
            <v>1023</v>
          </cell>
          <cell r="G86">
            <v>0</v>
          </cell>
          <cell r="H86">
            <v>0.64765676000000005</v>
          </cell>
          <cell r="I86">
            <v>662.6</v>
          </cell>
          <cell r="J86">
            <v>0</v>
          </cell>
          <cell r="L86">
            <v>500000</v>
          </cell>
          <cell r="M86">
            <v>5917068</v>
          </cell>
          <cell r="N86">
            <v>622</v>
          </cell>
          <cell r="O86">
            <v>10153</v>
          </cell>
          <cell r="P86">
            <v>243837.90215438942</v>
          </cell>
          <cell r="Q86">
            <v>6160905.9021543898</v>
          </cell>
          <cell r="R86">
            <v>331073</v>
          </cell>
        </row>
        <row r="87">
          <cell r="D87">
            <v>153</v>
          </cell>
          <cell r="E87">
            <v>57</v>
          </cell>
          <cell r="F87">
            <v>210</v>
          </cell>
          <cell r="G87">
            <v>50</v>
          </cell>
          <cell r="H87">
            <v>1.011928545</v>
          </cell>
          <cell r="I87">
            <v>212.5</v>
          </cell>
          <cell r="J87">
            <v>0</v>
          </cell>
          <cell r="L87">
            <v>0</v>
          </cell>
          <cell r="M87">
            <v>1737288</v>
          </cell>
          <cell r="N87">
            <v>127</v>
          </cell>
          <cell r="O87">
            <v>5628</v>
          </cell>
          <cell r="P87">
            <v>135163.96270313242</v>
          </cell>
          <cell r="Q87">
            <v>1872451.9627031325</v>
          </cell>
          <cell r="R87">
            <v>97205</v>
          </cell>
        </row>
        <row r="88">
          <cell r="D88">
            <v>0</v>
          </cell>
          <cell r="E88">
            <v>8</v>
          </cell>
          <cell r="F88">
            <v>8</v>
          </cell>
          <cell r="G88">
            <v>0</v>
          </cell>
          <cell r="H88">
            <v>1</v>
          </cell>
          <cell r="I88">
            <v>8</v>
          </cell>
          <cell r="J88">
            <v>0</v>
          </cell>
          <cell r="L88">
            <v>0</v>
          </cell>
          <cell r="M88">
            <v>65404</v>
          </cell>
          <cell r="N88">
            <v>0</v>
          </cell>
          <cell r="O88">
            <v>0</v>
          </cell>
          <cell r="P88">
            <v>0</v>
          </cell>
          <cell r="Q88">
            <v>65404</v>
          </cell>
          <cell r="R88">
            <v>3660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D90">
            <v>0</v>
          </cell>
          <cell r="E90">
            <v>114</v>
          </cell>
          <cell r="F90">
            <v>114</v>
          </cell>
          <cell r="G90">
            <v>0</v>
          </cell>
          <cell r="H90">
            <v>0.315</v>
          </cell>
          <cell r="I90">
            <v>35.9</v>
          </cell>
          <cell r="J90">
            <v>0</v>
          </cell>
          <cell r="L90">
            <v>0</v>
          </cell>
          <cell r="M90">
            <v>293499</v>
          </cell>
          <cell r="N90">
            <v>0</v>
          </cell>
          <cell r="O90">
            <v>0</v>
          </cell>
          <cell r="P90">
            <v>0</v>
          </cell>
          <cell r="Q90">
            <v>293499</v>
          </cell>
          <cell r="R90">
            <v>16422</v>
          </cell>
        </row>
        <row r="91">
          <cell r="D91">
            <v>0</v>
          </cell>
          <cell r="E91">
            <v>30</v>
          </cell>
          <cell r="F91">
            <v>30</v>
          </cell>
          <cell r="G91">
            <v>0</v>
          </cell>
          <cell r="H91">
            <v>0.57845454500000004</v>
          </cell>
          <cell r="I91">
            <v>17.399999999999999</v>
          </cell>
          <cell r="J91">
            <v>0</v>
          </cell>
          <cell r="L91">
            <v>0</v>
          </cell>
          <cell r="M91">
            <v>142253</v>
          </cell>
          <cell r="N91">
            <v>0</v>
          </cell>
          <cell r="O91">
            <v>0</v>
          </cell>
          <cell r="P91">
            <v>0</v>
          </cell>
          <cell r="Q91">
            <v>142253</v>
          </cell>
          <cell r="R91">
            <v>7959</v>
          </cell>
        </row>
        <row r="92">
          <cell r="D92">
            <v>1198</v>
          </cell>
          <cell r="E92">
            <v>88</v>
          </cell>
          <cell r="F92">
            <v>1286</v>
          </cell>
          <cell r="G92">
            <v>26</v>
          </cell>
          <cell r="H92">
            <v>1.302371572</v>
          </cell>
          <cell r="I92">
            <v>1674.8</v>
          </cell>
          <cell r="J92">
            <v>-124731.34345672424</v>
          </cell>
          <cell r="L92">
            <v>0</v>
          </cell>
          <cell r="M92">
            <v>13567549</v>
          </cell>
          <cell r="N92">
            <v>535</v>
          </cell>
          <cell r="O92">
            <v>29287</v>
          </cell>
          <cell r="P92">
            <v>703366.55573678738</v>
          </cell>
          <cell r="Q92">
            <v>14270915.555736788</v>
          </cell>
          <cell r="R92">
            <v>0</v>
          </cell>
        </row>
        <row r="93">
          <cell r="D93">
            <v>43</v>
          </cell>
          <cell r="E93">
            <v>2</v>
          </cell>
          <cell r="F93">
            <v>45</v>
          </cell>
          <cell r="G93">
            <v>0</v>
          </cell>
          <cell r="H93">
            <v>1.323389873</v>
          </cell>
          <cell r="I93">
            <v>59.6</v>
          </cell>
          <cell r="J93">
            <v>-4438.7318306787465</v>
          </cell>
          <cell r="L93">
            <v>0</v>
          </cell>
          <cell r="M93">
            <v>482819</v>
          </cell>
          <cell r="N93">
            <v>20</v>
          </cell>
          <cell r="O93">
            <v>2118</v>
          </cell>
          <cell r="P93">
            <v>50866.608565251328</v>
          </cell>
          <cell r="Q93">
            <v>533685.60856525134</v>
          </cell>
          <cell r="R93">
            <v>0</v>
          </cell>
        </row>
        <row r="94">
          <cell r="D94">
            <v>6829</v>
          </cell>
          <cell r="E94">
            <v>843</v>
          </cell>
          <cell r="F94">
            <v>7672</v>
          </cell>
          <cell r="G94">
            <v>450</v>
          </cell>
          <cell r="H94">
            <v>1.0706407920000001</v>
          </cell>
          <cell r="I94">
            <v>8214</v>
          </cell>
          <cell r="J94">
            <v>-611740.65867777227</v>
          </cell>
          <cell r="L94">
            <v>0</v>
          </cell>
          <cell r="M94">
            <v>66541587</v>
          </cell>
          <cell r="N94">
            <v>3087</v>
          </cell>
          <cell r="O94">
            <v>155361</v>
          </cell>
          <cell r="P94">
            <v>3731202.6314003826</v>
          </cell>
          <cell r="Q94">
            <v>70272789.631400377</v>
          </cell>
          <cell r="R94">
            <v>0</v>
          </cell>
        </row>
        <row r="95">
          <cell r="D95">
            <v>45</v>
          </cell>
          <cell r="E95">
            <v>0</v>
          </cell>
          <cell r="F95">
            <v>45</v>
          </cell>
          <cell r="G95">
            <v>0</v>
          </cell>
          <cell r="H95">
            <v>1.198246701</v>
          </cell>
          <cell r="I95">
            <v>53.9</v>
          </cell>
          <cell r="J95">
            <v>0</v>
          </cell>
          <cell r="L95">
            <v>0</v>
          </cell>
          <cell r="M95">
            <v>440658</v>
          </cell>
          <cell r="N95">
            <v>9</v>
          </cell>
          <cell r="O95">
            <v>797</v>
          </cell>
          <cell r="P95">
            <v>19141.023147547359</v>
          </cell>
          <cell r="Q95">
            <v>459799.02314754738</v>
          </cell>
          <cell r="R95">
            <v>24656</v>
          </cell>
        </row>
        <row r="96">
          <cell r="D96">
            <v>81</v>
          </cell>
          <cell r="E96">
            <v>5</v>
          </cell>
          <cell r="F96">
            <v>86</v>
          </cell>
          <cell r="G96">
            <v>0</v>
          </cell>
          <cell r="H96">
            <v>0.88694674100000004</v>
          </cell>
          <cell r="I96">
            <v>76.3</v>
          </cell>
          <cell r="J96">
            <v>0</v>
          </cell>
          <cell r="L96">
            <v>0</v>
          </cell>
          <cell r="M96">
            <v>623789</v>
          </cell>
          <cell r="N96">
            <v>82</v>
          </cell>
          <cell r="O96">
            <v>1593</v>
          </cell>
          <cell r="P96">
            <v>38258.0299548845</v>
          </cell>
          <cell r="Q96">
            <v>662047.02995488455</v>
          </cell>
          <cell r="R96">
            <v>34902</v>
          </cell>
        </row>
        <row r="97">
          <cell r="D97">
            <v>47</v>
          </cell>
          <cell r="E97">
            <v>15</v>
          </cell>
          <cell r="F97">
            <v>62</v>
          </cell>
          <cell r="G97">
            <v>0</v>
          </cell>
          <cell r="H97">
            <v>0.91336991899999997</v>
          </cell>
          <cell r="I97">
            <v>56.6</v>
          </cell>
          <cell r="J97">
            <v>0</v>
          </cell>
          <cell r="L97">
            <v>0</v>
          </cell>
          <cell r="M97">
            <v>462732</v>
          </cell>
          <cell r="N97">
            <v>83</v>
          </cell>
          <cell r="O97">
            <v>1776</v>
          </cell>
          <cell r="P97">
            <v>42653.020213355223</v>
          </cell>
          <cell r="Q97">
            <v>505385.02021335519</v>
          </cell>
          <cell r="R97">
            <v>25891</v>
          </cell>
        </row>
        <row r="98">
          <cell r="D98">
            <v>945</v>
          </cell>
          <cell r="E98">
            <v>39</v>
          </cell>
          <cell r="F98">
            <v>984</v>
          </cell>
          <cell r="G98">
            <v>10</v>
          </cell>
          <cell r="H98">
            <v>1.2141770110000001</v>
          </cell>
          <cell r="I98">
            <v>1194.8</v>
          </cell>
          <cell r="J98">
            <v>-88983.167639177293</v>
          </cell>
          <cell r="L98">
            <v>0</v>
          </cell>
          <cell r="M98">
            <v>9679071</v>
          </cell>
          <cell r="N98">
            <v>412</v>
          </cell>
          <cell r="O98">
            <v>22304</v>
          </cell>
          <cell r="P98">
            <v>535660.45204880345</v>
          </cell>
          <cell r="Q98">
            <v>10214731.452048803</v>
          </cell>
          <cell r="R98">
            <v>0</v>
          </cell>
        </row>
        <row r="99">
          <cell r="D99">
            <v>1332</v>
          </cell>
          <cell r="E99">
            <v>95</v>
          </cell>
          <cell r="F99">
            <v>1427</v>
          </cell>
          <cell r="G99">
            <v>15</v>
          </cell>
          <cell r="H99">
            <v>0.883606632</v>
          </cell>
          <cell r="I99">
            <v>1260.9000000000001</v>
          </cell>
          <cell r="J99">
            <v>0</v>
          </cell>
          <cell r="L99">
            <v>0</v>
          </cell>
          <cell r="M99">
            <v>10308453</v>
          </cell>
          <cell r="N99">
            <v>588</v>
          </cell>
          <cell r="O99">
            <v>30822</v>
          </cell>
          <cell r="P99">
            <v>740231.63795947889</v>
          </cell>
          <cell r="Q99">
            <v>11048684.637959478</v>
          </cell>
          <cell r="R99">
            <v>576781</v>
          </cell>
        </row>
        <row r="100">
          <cell r="D100">
            <v>64</v>
          </cell>
          <cell r="E100">
            <v>3</v>
          </cell>
          <cell r="F100">
            <v>67</v>
          </cell>
          <cell r="G100">
            <v>0</v>
          </cell>
          <cell r="H100">
            <v>1.0679928860000001</v>
          </cell>
          <cell r="I100">
            <v>71.599999999999994</v>
          </cell>
          <cell r="J100">
            <v>0</v>
          </cell>
          <cell r="L100">
            <v>0</v>
          </cell>
          <cell r="M100">
            <v>585364</v>
          </cell>
          <cell r="N100">
            <v>27</v>
          </cell>
          <cell r="O100">
            <v>1401</v>
          </cell>
          <cell r="P100">
            <v>33646.89263452177</v>
          </cell>
          <cell r="Q100">
            <v>619010.89263452182</v>
          </cell>
          <cell r="R100">
            <v>32752</v>
          </cell>
        </row>
        <row r="101">
          <cell r="D101">
            <v>4815</v>
          </cell>
          <cell r="E101">
            <v>359</v>
          </cell>
          <cell r="F101">
            <v>5174</v>
          </cell>
          <cell r="G101">
            <v>140</v>
          </cell>
          <cell r="H101">
            <v>1.1085556620000001</v>
          </cell>
          <cell r="I101">
            <v>5735.7</v>
          </cell>
          <cell r="J101">
            <v>-427168.35840980016</v>
          </cell>
          <cell r="L101">
            <v>0</v>
          </cell>
          <cell r="M101">
            <v>46464887</v>
          </cell>
          <cell r="N101">
            <v>2240</v>
          </cell>
          <cell r="O101">
            <v>116515</v>
          </cell>
          <cell r="P101">
            <v>2798263.8795940788</v>
          </cell>
          <cell r="Q101">
            <v>49263150.87959408</v>
          </cell>
          <cell r="R101">
            <v>0</v>
          </cell>
        </row>
        <row r="102">
          <cell r="D102">
            <v>117</v>
          </cell>
          <cell r="E102">
            <v>0</v>
          </cell>
          <cell r="F102">
            <v>117</v>
          </cell>
          <cell r="G102">
            <v>0</v>
          </cell>
          <cell r="H102">
            <v>1.0647510060000001</v>
          </cell>
          <cell r="I102">
            <v>124.6</v>
          </cell>
          <cell r="J102">
            <v>0</v>
          </cell>
          <cell r="L102">
            <v>0</v>
          </cell>
          <cell r="M102">
            <v>1018664</v>
          </cell>
          <cell r="N102">
            <v>56</v>
          </cell>
          <cell r="O102">
            <v>1602</v>
          </cell>
          <cell r="P102">
            <v>38474.177016776499</v>
          </cell>
          <cell r="Q102">
            <v>1057138.1770167765</v>
          </cell>
          <cell r="R102">
            <v>56997</v>
          </cell>
        </row>
        <row r="103">
          <cell r="D103">
            <v>50</v>
          </cell>
          <cell r="E103">
            <v>2</v>
          </cell>
          <cell r="F103">
            <v>52</v>
          </cell>
          <cell r="G103">
            <v>0</v>
          </cell>
          <cell r="H103">
            <v>1.139943978</v>
          </cell>
          <cell r="I103">
            <v>59.3</v>
          </cell>
          <cell r="J103">
            <v>0</v>
          </cell>
          <cell r="L103">
            <v>0</v>
          </cell>
          <cell r="M103">
            <v>484805</v>
          </cell>
          <cell r="N103">
            <v>23</v>
          </cell>
          <cell r="O103">
            <v>1105</v>
          </cell>
          <cell r="P103">
            <v>26538.055932295902</v>
          </cell>
          <cell r="Q103">
            <v>511343.05593229592</v>
          </cell>
          <cell r="R103">
            <v>27126</v>
          </cell>
        </row>
        <row r="104">
          <cell r="D104">
            <v>194</v>
          </cell>
          <cell r="E104">
            <v>75</v>
          </cell>
          <cell r="F104">
            <v>269</v>
          </cell>
          <cell r="G104">
            <v>55</v>
          </cell>
          <cell r="H104">
            <v>0.81011179300000002</v>
          </cell>
          <cell r="I104">
            <v>217.9</v>
          </cell>
          <cell r="J104">
            <v>0</v>
          </cell>
          <cell r="L104">
            <v>0</v>
          </cell>
          <cell r="M104">
            <v>1781435</v>
          </cell>
          <cell r="N104">
            <v>128</v>
          </cell>
          <cell r="O104">
            <v>2287</v>
          </cell>
          <cell r="P104">
            <v>54925.370060778929</v>
          </cell>
          <cell r="Q104">
            <v>1836360.3700607789</v>
          </cell>
          <cell r="R104">
            <v>99675</v>
          </cell>
        </row>
        <row r="105">
          <cell r="D105">
            <v>105</v>
          </cell>
          <cell r="E105">
            <v>8</v>
          </cell>
          <cell r="F105">
            <v>113</v>
          </cell>
          <cell r="G105">
            <v>0</v>
          </cell>
          <cell r="H105">
            <v>1.592227488</v>
          </cell>
          <cell r="I105">
            <v>179.9</v>
          </cell>
          <cell r="J105">
            <v>0</v>
          </cell>
          <cell r="L105">
            <v>0</v>
          </cell>
          <cell r="M105">
            <v>1470767</v>
          </cell>
          <cell r="N105">
            <v>54</v>
          </cell>
          <cell r="O105">
            <v>5152</v>
          </cell>
          <cell r="P105">
            <v>123732.18476306649</v>
          </cell>
          <cell r="Q105">
            <v>1594499.1847630665</v>
          </cell>
          <cell r="R105">
            <v>82293</v>
          </cell>
        </row>
        <row r="106">
          <cell r="D106">
            <v>77</v>
          </cell>
          <cell r="E106">
            <v>0</v>
          </cell>
          <cell r="F106">
            <v>77</v>
          </cell>
          <cell r="G106">
            <v>0</v>
          </cell>
          <cell r="H106">
            <v>1.0680350279999999</v>
          </cell>
          <cell r="I106">
            <v>82.2</v>
          </cell>
          <cell r="J106">
            <v>0</v>
          </cell>
          <cell r="L106">
            <v>0</v>
          </cell>
          <cell r="M106">
            <v>672024</v>
          </cell>
          <cell r="N106">
            <v>49</v>
          </cell>
          <cell r="O106">
            <v>1942</v>
          </cell>
          <cell r="P106">
            <v>46639.732688252159</v>
          </cell>
          <cell r="Q106">
            <v>718663.73268825212</v>
          </cell>
          <cell r="R106">
            <v>37601</v>
          </cell>
        </row>
        <row r="107">
          <cell r="D107">
            <v>890</v>
          </cell>
          <cell r="E107">
            <v>117</v>
          </cell>
          <cell r="F107">
            <v>1007</v>
          </cell>
          <cell r="G107">
            <v>65</v>
          </cell>
          <cell r="H107">
            <v>1.1052195419999999</v>
          </cell>
          <cell r="I107">
            <v>1113</v>
          </cell>
          <cell r="J107">
            <v>-82891.082676937018</v>
          </cell>
          <cell r="L107">
            <v>0</v>
          </cell>
          <cell r="M107">
            <v>9016409</v>
          </cell>
          <cell r="N107">
            <v>319</v>
          </cell>
          <cell r="O107">
            <v>19598</v>
          </cell>
          <cell r="P107">
            <v>470672.23543994123</v>
          </cell>
          <cell r="Q107">
            <v>9487081.2354399413</v>
          </cell>
          <cell r="R107">
            <v>0</v>
          </cell>
        </row>
        <row r="108">
          <cell r="D108">
            <v>179</v>
          </cell>
          <cell r="E108">
            <v>0</v>
          </cell>
          <cell r="F108">
            <v>179</v>
          </cell>
          <cell r="G108">
            <v>0</v>
          </cell>
          <cell r="H108">
            <v>0.78111783999999995</v>
          </cell>
          <cell r="I108">
            <v>139.80000000000001</v>
          </cell>
          <cell r="J108">
            <v>0</v>
          </cell>
          <cell r="L108">
            <v>0</v>
          </cell>
          <cell r="M108">
            <v>1142931</v>
          </cell>
          <cell r="N108">
            <v>78</v>
          </cell>
          <cell r="O108">
            <v>3199</v>
          </cell>
          <cell r="P108">
            <v>76828.272332501889</v>
          </cell>
          <cell r="Q108">
            <v>1219759.2723325018</v>
          </cell>
          <cell r="R108">
            <v>63950</v>
          </cell>
        </row>
        <row r="109">
          <cell r="D109">
            <v>1630</v>
          </cell>
          <cell r="E109">
            <v>170</v>
          </cell>
          <cell r="F109">
            <v>1800</v>
          </cell>
          <cell r="G109">
            <v>90</v>
          </cell>
          <cell r="H109">
            <v>0.92866406099999999</v>
          </cell>
          <cell r="I109">
            <v>1671.6</v>
          </cell>
          <cell r="J109">
            <v>-124493.02228460727</v>
          </cell>
          <cell r="L109">
            <v>0</v>
          </cell>
          <cell r="M109">
            <v>13541626</v>
          </cell>
          <cell r="N109">
            <v>861</v>
          </cell>
          <cell r="O109">
            <v>37334</v>
          </cell>
          <cell r="P109">
            <v>896626.04540844809</v>
          </cell>
          <cell r="Q109">
            <v>14438252.045408448</v>
          </cell>
          <cell r="R109">
            <v>0</v>
          </cell>
        </row>
        <row r="110">
          <cell r="D110">
            <v>67</v>
          </cell>
          <cell r="E110">
            <v>11</v>
          </cell>
          <cell r="F110">
            <v>78</v>
          </cell>
          <cell r="G110">
            <v>0</v>
          </cell>
          <cell r="H110">
            <v>0.73816071400000005</v>
          </cell>
          <cell r="I110">
            <v>57.6</v>
          </cell>
          <cell r="J110">
            <v>0</v>
          </cell>
          <cell r="L110">
            <v>100000</v>
          </cell>
          <cell r="M110">
            <v>570907</v>
          </cell>
          <cell r="N110">
            <v>33</v>
          </cell>
          <cell r="O110">
            <v>353</v>
          </cell>
          <cell r="P110">
            <v>8477.7680942085535</v>
          </cell>
          <cell r="Q110">
            <v>579384.76809420856</v>
          </cell>
          <cell r="R110">
            <v>31944</v>
          </cell>
        </row>
        <row r="111">
          <cell r="D111">
            <v>477</v>
          </cell>
          <cell r="E111">
            <v>40</v>
          </cell>
          <cell r="F111">
            <v>517</v>
          </cell>
          <cell r="G111">
            <v>0</v>
          </cell>
          <cell r="H111">
            <v>0.71465982299999997</v>
          </cell>
          <cell r="I111">
            <v>369.5</v>
          </cell>
          <cell r="J111">
            <v>0</v>
          </cell>
          <cell r="L111">
            <v>100000</v>
          </cell>
          <cell r="M111">
            <v>3120837</v>
          </cell>
          <cell r="N111">
            <v>450</v>
          </cell>
          <cell r="O111">
            <v>5715</v>
          </cell>
          <cell r="P111">
            <v>137253.38430142179</v>
          </cell>
          <cell r="Q111">
            <v>3258090.3843014217</v>
          </cell>
          <cell r="R111">
            <v>174618</v>
          </cell>
        </row>
        <row r="112">
          <cell r="D112">
            <v>30</v>
          </cell>
          <cell r="E112">
            <v>3</v>
          </cell>
          <cell r="F112">
            <v>33</v>
          </cell>
          <cell r="G112">
            <v>0</v>
          </cell>
          <cell r="H112">
            <v>0.84030845099999996</v>
          </cell>
          <cell r="I112">
            <v>27.7</v>
          </cell>
          <cell r="J112">
            <v>0</v>
          </cell>
          <cell r="L112">
            <v>0</v>
          </cell>
          <cell r="M112">
            <v>226461</v>
          </cell>
          <cell r="N112">
            <v>24</v>
          </cell>
          <cell r="O112">
            <v>417</v>
          </cell>
          <cell r="P112">
            <v>10014.813867662797</v>
          </cell>
          <cell r="Q112">
            <v>236475.8138676628</v>
          </cell>
          <cell r="R112">
            <v>12671</v>
          </cell>
        </row>
        <row r="113">
          <cell r="D113">
            <v>37</v>
          </cell>
          <cell r="E113">
            <v>0</v>
          </cell>
          <cell r="F113">
            <v>37</v>
          </cell>
          <cell r="G113">
            <v>0</v>
          </cell>
          <cell r="H113">
            <v>0.315</v>
          </cell>
          <cell r="I113">
            <v>11.7</v>
          </cell>
          <cell r="J113">
            <v>0</v>
          </cell>
          <cell r="L113">
            <v>0</v>
          </cell>
          <cell r="M113">
            <v>95653</v>
          </cell>
          <cell r="N113">
            <v>0</v>
          </cell>
          <cell r="O113">
            <v>0</v>
          </cell>
          <cell r="P113">
            <v>0</v>
          </cell>
          <cell r="Q113">
            <v>95653</v>
          </cell>
          <cell r="R113">
            <v>5352</v>
          </cell>
        </row>
        <row r="114">
          <cell r="D114">
            <v>0</v>
          </cell>
          <cell r="E114">
            <v>10</v>
          </cell>
          <cell r="F114">
            <v>10</v>
          </cell>
          <cell r="G114">
            <v>0</v>
          </cell>
          <cell r="H114">
            <v>0.84150000000000003</v>
          </cell>
          <cell r="I114">
            <v>8.4</v>
          </cell>
          <cell r="J114">
            <v>0</v>
          </cell>
          <cell r="L114">
            <v>0</v>
          </cell>
          <cell r="M114">
            <v>68674</v>
          </cell>
          <cell r="N114">
            <v>0</v>
          </cell>
          <cell r="O114">
            <v>0</v>
          </cell>
          <cell r="P114">
            <v>0</v>
          </cell>
          <cell r="Q114">
            <v>68674</v>
          </cell>
          <cell r="R114">
            <v>3842</v>
          </cell>
        </row>
        <row r="115">
          <cell r="D115">
            <v>50</v>
          </cell>
          <cell r="E115">
            <v>0</v>
          </cell>
          <cell r="F115">
            <v>50</v>
          </cell>
          <cell r="G115">
            <v>0</v>
          </cell>
          <cell r="H115">
            <v>1.048245951</v>
          </cell>
          <cell r="I115">
            <v>52.4</v>
          </cell>
          <cell r="J115">
            <v>0</v>
          </cell>
          <cell r="L115">
            <v>0</v>
          </cell>
          <cell r="M115">
            <v>428395</v>
          </cell>
          <cell r="N115">
            <v>37</v>
          </cell>
          <cell r="O115">
            <v>1344</v>
          </cell>
          <cell r="P115">
            <v>32277.961242539088</v>
          </cell>
          <cell r="Q115">
            <v>460672.96124253911</v>
          </cell>
          <cell r="R115">
            <v>23970</v>
          </cell>
        </row>
        <row r="116">
          <cell r="D116">
            <v>3139</v>
          </cell>
          <cell r="E116">
            <v>328</v>
          </cell>
          <cell r="F116">
            <v>3467</v>
          </cell>
          <cell r="G116">
            <v>200</v>
          </cell>
          <cell r="H116">
            <v>1.1558256309999999</v>
          </cell>
          <cell r="I116">
            <v>4007.2</v>
          </cell>
          <cell r="J116">
            <v>-298437.68778348784</v>
          </cell>
          <cell r="L116">
            <v>90000</v>
          </cell>
          <cell r="M116">
            <v>32552314</v>
          </cell>
          <cell r="N116">
            <v>1569</v>
          </cell>
          <cell r="O116">
            <v>77350</v>
          </cell>
          <cell r="P116">
            <v>1857663.9152607131</v>
          </cell>
          <cell r="Q116">
            <v>34409977.91526071</v>
          </cell>
          <cell r="R116">
            <v>0</v>
          </cell>
        </row>
        <row r="117">
          <cell r="D117">
            <v>1889</v>
          </cell>
          <cell r="E117">
            <v>199</v>
          </cell>
          <cell r="F117">
            <v>2088</v>
          </cell>
          <cell r="G117">
            <v>149</v>
          </cell>
          <cell r="H117">
            <v>1.060283485</v>
          </cell>
          <cell r="I117">
            <v>2213.9</v>
          </cell>
          <cell r="J117">
            <v>-164881.01342180671</v>
          </cell>
          <cell r="L117">
            <v>0</v>
          </cell>
          <cell r="M117">
            <v>17934797</v>
          </cell>
          <cell r="N117">
            <v>896</v>
          </cell>
          <cell r="O117">
            <v>45955</v>
          </cell>
          <cell r="P117">
            <v>1103670.9143607765</v>
          </cell>
          <cell r="Q117">
            <v>19038467.914360777</v>
          </cell>
          <cell r="R117">
            <v>0</v>
          </cell>
        </row>
        <row r="118">
          <cell r="D118">
            <v>214</v>
          </cell>
          <cell r="E118">
            <v>7</v>
          </cell>
          <cell r="F118">
            <v>221</v>
          </cell>
          <cell r="G118">
            <v>0</v>
          </cell>
          <cell r="H118">
            <v>1.2148516469999999</v>
          </cell>
          <cell r="I118">
            <v>268.5</v>
          </cell>
          <cell r="J118">
            <v>-19996.635847940328</v>
          </cell>
          <cell r="L118">
            <v>100000</v>
          </cell>
          <cell r="M118">
            <v>2275118</v>
          </cell>
          <cell r="N118">
            <v>77</v>
          </cell>
          <cell r="O118">
            <v>5830</v>
          </cell>
          <cell r="P118">
            <v>140015.26342559737</v>
          </cell>
          <cell r="Q118">
            <v>2415133.2634255975</v>
          </cell>
          <cell r="R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0.315</v>
          </cell>
          <cell r="I119">
            <v>0</v>
          </cell>
          <cell r="J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</row>
        <row r="120">
          <cell r="D120">
            <v>3324</v>
          </cell>
          <cell r="E120">
            <v>306</v>
          </cell>
          <cell r="F120">
            <v>3630</v>
          </cell>
          <cell r="G120">
            <v>60</v>
          </cell>
          <cell r="H120">
            <v>1.059778162</v>
          </cell>
          <cell r="I120">
            <v>3847</v>
          </cell>
          <cell r="J120">
            <v>-286506.73410438152</v>
          </cell>
          <cell r="L120">
            <v>0</v>
          </cell>
          <cell r="M120">
            <v>31164534</v>
          </cell>
          <cell r="N120">
            <v>1304</v>
          </cell>
          <cell r="O120">
            <v>63639</v>
          </cell>
          <cell r="P120">
            <v>1528375.8746383518</v>
          </cell>
          <cell r="Q120">
            <v>32692909.874638353</v>
          </cell>
          <cell r="R120">
            <v>0</v>
          </cell>
        </row>
        <row r="121">
          <cell r="D121">
            <v>1814</v>
          </cell>
          <cell r="E121">
            <v>257</v>
          </cell>
          <cell r="F121">
            <v>2071</v>
          </cell>
          <cell r="G121">
            <v>165</v>
          </cell>
          <cell r="H121">
            <v>1.081573315</v>
          </cell>
          <cell r="I121">
            <v>2239.9</v>
          </cell>
          <cell r="J121">
            <v>-166817.37294525717</v>
          </cell>
          <cell r="L121">
            <v>0</v>
          </cell>
          <cell r="M121">
            <v>18145423</v>
          </cell>
          <cell r="N121">
            <v>788</v>
          </cell>
          <cell r="O121">
            <v>40174</v>
          </cell>
          <cell r="P121">
            <v>964832.45160548016</v>
          </cell>
          <cell r="Q121">
            <v>19110255.45160548</v>
          </cell>
          <cell r="R121">
            <v>0</v>
          </cell>
        </row>
        <row r="122">
          <cell r="D122">
            <v>5755</v>
          </cell>
          <cell r="E122">
            <v>416</v>
          </cell>
          <cell r="F122">
            <v>6171</v>
          </cell>
          <cell r="G122">
            <v>150</v>
          </cell>
          <cell r="H122">
            <v>1.045866593</v>
          </cell>
          <cell r="I122">
            <v>6454</v>
          </cell>
          <cell r="J122">
            <v>-480664.01401343342</v>
          </cell>
          <cell r="L122">
            <v>90000</v>
          </cell>
          <cell r="M122">
            <v>52373833</v>
          </cell>
          <cell r="N122">
            <v>2526</v>
          </cell>
          <cell r="O122">
            <v>118370</v>
          </cell>
          <cell r="P122">
            <v>2842814.1906840415</v>
          </cell>
          <cell r="Q122">
            <v>55216647.190684043</v>
          </cell>
          <cell r="R122">
            <v>0</v>
          </cell>
        </row>
        <row r="123">
          <cell r="D123">
            <v>4109</v>
          </cell>
          <cell r="E123">
            <v>658</v>
          </cell>
          <cell r="F123">
            <v>4767</v>
          </cell>
          <cell r="G123">
            <v>500</v>
          </cell>
          <cell r="H123">
            <v>1.0401869450000001</v>
          </cell>
          <cell r="I123">
            <v>4958.6000000000004</v>
          </cell>
          <cell r="J123">
            <v>-369293.55126851739</v>
          </cell>
          <cell r="L123">
            <v>470000</v>
          </cell>
          <cell r="M123">
            <v>40639602</v>
          </cell>
          <cell r="N123">
            <v>1933</v>
          </cell>
          <cell r="O123">
            <v>96309</v>
          </cell>
          <cell r="P123">
            <v>2312989.709306322</v>
          </cell>
          <cell r="Q123">
            <v>42952591.709306322</v>
          </cell>
          <cell r="R123">
            <v>0</v>
          </cell>
        </row>
        <row r="124">
          <cell r="D124">
            <v>1564</v>
          </cell>
          <cell r="E124">
            <v>295</v>
          </cell>
          <cell r="F124">
            <v>1859</v>
          </cell>
          <cell r="G124">
            <v>80</v>
          </cell>
          <cell r="H124">
            <v>1.085639598</v>
          </cell>
          <cell r="I124">
            <v>2018.2</v>
          </cell>
          <cell r="J124">
            <v>0</v>
          </cell>
          <cell r="L124">
            <v>0</v>
          </cell>
          <cell r="M124">
            <v>16499738</v>
          </cell>
          <cell r="N124">
            <v>627</v>
          </cell>
          <cell r="O124">
            <v>29980</v>
          </cell>
          <cell r="P124">
            <v>720009.87950247154</v>
          </cell>
          <cell r="Q124">
            <v>17219747.879502472</v>
          </cell>
          <cell r="R124">
            <v>923198</v>
          </cell>
        </row>
        <row r="125">
          <cell r="D125">
            <v>49</v>
          </cell>
          <cell r="E125">
            <v>34</v>
          </cell>
          <cell r="F125">
            <v>83</v>
          </cell>
          <cell r="G125">
            <v>0</v>
          </cell>
          <cell r="H125">
            <v>0.63</v>
          </cell>
          <cell r="I125">
            <v>52.3</v>
          </cell>
          <cell r="J125">
            <v>0</v>
          </cell>
          <cell r="L125">
            <v>6650000</v>
          </cell>
          <cell r="M125">
            <v>7077577</v>
          </cell>
          <cell r="N125">
            <v>0</v>
          </cell>
          <cell r="O125">
            <v>0</v>
          </cell>
          <cell r="P125">
            <v>0</v>
          </cell>
          <cell r="Q125">
            <v>7077577</v>
          </cell>
          <cell r="R125">
            <v>396007</v>
          </cell>
        </row>
        <row r="126">
          <cell r="D126">
            <v>27</v>
          </cell>
          <cell r="E126">
            <v>0</v>
          </cell>
          <cell r="F126">
            <v>27</v>
          </cell>
          <cell r="G126">
            <v>0</v>
          </cell>
          <cell r="H126">
            <v>1.23</v>
          </cell>
          <cell r="I126">
            <v>33.200000000000003</v>
          </cell>
          <cell r="J126">
            <v>0</v>
          </cell>
          <cell r="L126">
            <v>280000</v>
          </cell>
          <cell r="M126">
            <v>551426</v>
          </cell>
          <cell r="N126">
            <v>9</v>
          </cell>
          <cell r="O126">
            <v>797</v>
          </cell>
          <cell r="P126">
            <v>19141.023147547359</v>
          </cell>
          <cell r="Q126">
            <v>570567.02314754738</v>
          </cell>
          <cell r="R126">
            <v>30854</v>
          </cell>
        </row>
        <row r="127">
          <cell r="D127">
            <v>21</v>
          </cell>
          <cell r="E127">
            <v>0</v>
          </cell>
          <cell r="F127">
            <v>21</v>
          </cell>
          <cell r="G127">
            <v>0</v>
          </cell>
          <cell r="H127">
            <v>1.0455000000000001</v>
          </cell>
          <cell r="I127">
            <v>22</v>
          </cell>
          <cell r="J127">
            <v>0</v>
          </cell>
          <cell r="L127">
            <v>0</v>
          </cell>
          <cell r="M127">
            <v>179860</v>
          </cell>
          <cell r="N127">
            <v>10</v>
          </cell>
          <cell r="O127">
            <v>213</v>
          </cell>
          <cell r="P127">
            <v>5115.4804647773999</v>
          </cell>
          <cell r="Q127">
            <v>184975.48046477739</v>
          </cell>
          <cell r="R127">
            <v>10064</v>
          </cell>
        </row>
        <row r="128">
          <cell r="D128">
            <v>102</v>
          </cell>
          <cell r="E128">
            <v>0</v>
          </cell>
          <cell r="F128">
            <v>102</v>
          </cell>
          <cell r="G128">
            <v>0</v>
          </cell>
          <cell r="H128">
            <v>1.271532847</v>
          </cell>
          <cell r="I128">
            <v>129.69999999999999</v>
          </cell>
          <cell r="J128">
            <v>0</v>
          </cell>
          <cell r="L128">
            <v>0</v>
          </cell>
          <cell r="M128">
            <v>1060359</v>
          </cell>
          <cell r="N128">
            <v>38</v>
          </cell>
          <cell r="O128">
            <v>2281</v>
          </cell>
          <cell r="P128">
            <v>54781.272019517601</v>
          </cell>
          <cell r="Q128">
            <v>1115140.2720195176</v>
          </cell>
          <cell r="R128">
            <v>59330</v>
          </cell>
        </row>
        <row r="129">
          <cell r="D129">
            <v>218</v>
          </cell>
          <cell r="E129">
            <v>20</v>
          </cell>
          <cell r="F129">
            <v>238</v>
          </cell>
          <cell r="G129">
            <v>0</v>
          </cell>
          <cell r="H129">
            <v>1.369380281</v>
          </cell>
          <cell r="I129">
            <v>325.89999999999998</v>
          </cell>
          <cell r="J129">
            <v>0</v>
          </cell>
          <cell r="L129">
            <v>0</v>
          </cell>
          <cell r="M129">
            <v>2664386</v>
          </cell>
          <cell r="N129">
            <v>137</v>
          </cell>
          <cell r="O129">
            <v>7393</v>
          </cell>
          <cell r="P129">
            <v>177552.80317417518</v>
          </cell>
          <cell r="Q129">
            <v>2841938.8031741753</v>
          </cell>
          <cell r="R129">
            <v>149078</v>
          </cell>
        </row>
        <row r="130">
          <cell r="D130">
            <v>169</v>
          </cell>
          <cell r="E130">
            <v>37</v>
          </cell>
          <cell r="F130">
            <v>206</v>
          </cell>
          <cell r="G130">
            <v>20</v>
          </cell>
          <cell r="H130">
            <v>0.83814167299999998</v>
          </cell>
          <cell r="I130">
            <v>172.7</v>
          </cell>
          <cell r="J130">
            <v>0</v>
          </cell>
          <cell r="L130">
            <v>0</v>
          </cell>
          <cell r="M130">
            <v>1411904</v>
          </cell>
          <cell r="N130">
            <v>98</v>
          </cell>
          <cell r="O130">
            <v>1240</v>
          </cell>
          <cell r="P130">
            <v>29780.261860675942</v>
          </cell>
          <cell r="Q130">
            <v>1441684.2618606759</v>
          </cell>
          <cell r="R130">
            <v>78999</v>
          </cell>
        </row>
        <row r="131">
          <cell r="D131">
            <v>488</v>
          </cell>
          <cell r="E131">
            <v>160</v>
          </cell>
          <cell r="F131">
            <v>648</v>
          </cell>
          <cell r="G131">
            <v>110</v>
          </cell>
          <cell r="H131">
            <v>0.709182007</v>
          </cell>
          <cell r="I131">
            <v>459.5</v>
          </cell>
          <cell r="J131">
            <v>0</v>
          </cell>
          <cell r="L131">
            <v>0</v>
          </cell>
          <cell r="M131">
            <v>3756629</v>
          </cell>
          <cell r="N131">
            <v>451</v>
          </cell>
          <cell r="O131">
            <v>7733</v>
          </cell>
          <cell r="P131">
            <v>185718.35884565086</v>
          </cell>
          <cell r="Q131">
            <v>3942347.3588456507</v>
          </cell>
          <cell r="R131">
            <v>210192</v>
          </cell>
        </row>
        <row r="132">
          <cell r="D132">
            <v>563</v>
          </cell>
          <cell r="E132">
            <v>0</v>
          </cell>
          <cell r="F132">
            <v>563</v>
          </cell>
          <cell r="G132">
            <v>0</v>
          </cell>
          <cell r="H132">
            <v>1.0678462209999999</v>
          </cell>
          <cell r="I132">
            <v>601.20000000000005</v>
          </cell>
          <cell r="J132">
            <v>-44774.59021147756</v>
          </cell>
          <cell r="L132">
            <v>0</v>
          </cell>
          <cell r="M132">
            <v>4870319</v>
          </cell>
          <cell r="N132">
            <v>247</v>
          </cell>
          <cell r="O132">
            <v>14685</v>
          </cell>
          <cell r="P132">
            <v>352679.95598711789</v>
          </cell>
          <cell r="Q132">
            <v>5222998.9559871182</v>
          </cell>
          <cell r="R132">
            <v>0</v>
          </cell>
        </row>
        <row r="133">
          <cell r="D133">
            <v>873</v>
          </cell>
          <cell r="E133">
            <v>10</v>
          </cell>
          <cell r="F133">
            <v>883</v>
          </cell>
          <cell r="G133">
            <v>0</v>
          </cell>
          <cell r="H133">
            <v>0.99732120899999999</v>
          </cell>
          <cell r="I133">
            <v>880.6</v>
          </cell>
          <cell r="J133">
            <v>0</v>
          </cell>
          <cell r="L133">
            <v>0</v>
          </cell>
          <cell r="M133">
            <v>7199321</v>
          </cell>
          <cell r="N133">
            <v>280</v>
          </cell>
          <cell r="O133">
            <v>15448</v>
          </cell>
          <cell r="P133">
            <v>371004.42356751772</v>
          </cell>
          <cell r="Q133">
            <v>7570325.4235675177</v>
          </cell>
          <cell r="R133">
            <v>402818</v>
          </cell>
        </row>
        <row r="134">
          <cell r="D134">
            <v>1394</v>
          </cell>
          <cell r="E134">
            <v>125</v>
          </cell>
          <cell r="F134">
            <v>1519</v>
          </cell>
          <cell r="G134">
            <v>80</v>
          </cell>
          <cell r="H134">
            <v>1.1380644170000001</v>
          </cell>
          <cell r="I134">
            <v>1728.7</v>
          </cell>
          <cell r="J134">
            <v>-128745.56569956963</v>
          </cell>
          <cell r="L134">
            <v>0</v>
          </cell>
          <cell r="M134">
            <v>14004193</v>
          </cell>
          <cell r="N134">
            <v>655</v>
          </cell>
          <cell r="O134">
            <v>34846</v>
          </cell>
          <cell r="P134">
            <v>836873.39096541447</v>
          </cell>
          <cell r="Q134">
            <v>14841066.390965415</v>
          </cell>
          <cell r="R134">
            <v>0</v>
          </cell>
        </row>
        <row r="135">
          <cell r="D135">
            <v>956</v>
          </cell>
          <cell r="E135">
            <v>867</v>
          </cell>
          <cell r="F135">
            <v>1823</v>
          </cell>
          <cell r="G135">
            <v>672</v>
          </cell>
          <cell r="H135">
            <v>0.84988779400000003</v>
          </cell>
          <cell r="I135">
            <v>1549.3</v>
          </cell>
          <cell r="J135">
            <v>0</v>
          </cell>
          <cell r="L135">
            <v>250000</v>
          </cell>
          <cell r="M135">
            <v>12916259</v>
          </cell>
          <cell r="N135">
            <v>845</v>
          </cell>
          <cell r="O135">
            <v>27869</v>
          </cell>
          <cell r="P135">
            <v>669311.38531869184</v>
          </cell>
          <cell r="Q135">
            <v>13585570.385318693</v>
          </cell>
          <cell r="R135">
            <v>722694</v>
          </cell>
        </row>
        <row r="136">
          <cell r="D136">
            <v>8065</v>
          </cell>
          <cell r="E136">
            <v>549</v>
          </cell>
          <cell r="F136">
            <v>8614</v>
          </cell>
          <cell r="G136">
            <v>105</v>
          </cell>
          <cell r="H136">
            <v>1.0298232570000001</v>
          </cell>
          <cell r="I136">
            <v>8870.9</v>
          </cell>
          <cell r="J136">
            <v>-660663.52679141099</v>
          </cell>
          <cell r="L136">
            <v>150000</v>
          </cell>
          <cell r="M136">
            <v>72013132</v>
          </cell>
          <cell r="N136">
            <v>3773</v>
          </cell>
          <cell r="O136">
            <v>185209</v>
          </cell>
          <cell r="P136">
            <v>4448042.3539951053</v>
          </cell>
          <cell r="Q136">
            <v>76461174.3539951</v>
          </cell>
          <cell r="R136">
            <v>0</v>
          </cell>
        </row>
        <row r="137">
          <cell r="D137">
            <v>61</v>
          </cell>
          <cell r="E137">
            <v>5</v>
          </cell>
          <cell r="F137">
            <v>66</v>
          </cell>
          <cell r="G137">
            <v>0</v>
          </cell>
          <cell r="H137">
            <v>1.455249169</v>
          </cell>
          <cell r="I137">
            <v>96</v>
          </cell>
          <cell r="J137">
            <v>0</v>
          </cell>
          <cell r="L137">
            <v>0</v>
          </cell>
          <cell r="M137">
            <v>784845</v>
          </cell>
          <cell r="N137">
            <v>29</v>
          </cell>
          <cell r="O137">
            <v>2699</v>
          </cell>
          <cell r="P137">
            <v>64820.102227390613</v>
          </cell>
          <cell r="Q137">
            <v>849665.10222739063</v>
          </cell>
          <cell r="R137">
            <v>43914</v>
          </cell>
        </row>
        <row r="138">
          <cell r="D138">
            <v>0</v>
          </cell>
          <cell r="E138">
            <v>5</v>
          </cell>
          <cell r="F138">
            <v>5</v>
          </cell>
          <cell r="G138">
            <v>0</v>
          </cell>
          <cell r="H138">
            <v>0.84150000000000003</v>
          </cell>
          <cell r="I138">
            <v>4.2</v>
          </cell>
          <cell r="J138">
            <v>0</v>
          </cell>
          <cell r="L138">
            <v>0</v>
          </cell>
          <cell r="M138">
            <v>34337</v>
          </cell>
          <cell r="N138">
            <v>0</v>
          </cell>
          <cell r="O138">
            <v>0</v>
          </cell>
          <cell r="P138">
            <v>0</v>
          </cell>
          <cell r="Q138">
            <v>34337</v>
          </cell>
          <cell r="R138">
            <v>1921</v>
          </cell>
        </row>
        <row r="139">
          <cell r="D139">
            <v>66</v>
          </cell>
          <cell r="E139">
            <v>4</v>
          </cell>
          <cell r="F139">
            <v>70</v>
          </cell>
          <cell r="G139">
            <v>0</v>
          </cell>
          <cell r="H139">
            <v>1.6990771920000001</v>
          </cell>
          <cell r="I139">
            <v>118.9</v>
          </cell>
          <cell r="J139">
            <v>0</v>
          </cell>
          <cell r="L139">
            <v>0</v>
          </cell>
          <cell r="M139">
            <v>972064</v>
          </cell>
          <cell r="N139">
            <v>26</v>
          </cell>
          <cell r="O139">
            <v>2976</v>
          </cell>
          <cell r="P139">
            <v>71472.628465622256</v>
          </cell>
          <cell r="Q139">
            <v>1043536.6284656222</v>
          </cell>
          <cell r="R139">
            <v>54389</v>
          </cell>
        </row>
        <row r="140">
          <cell r="D140">
            <v>184</v>
          </cell>
          <cell r="E140">
            <v>13</v>
          </cell>
          <cell r="F140">
            <v>197</v>
          </cell>
          <cell r="G140">
            <v>0</v>
          </cell>
          <cell r="H140">
            <v>1.4240868550000001</v>
          </cell>
          <cell r="I140">
            <v>280.5</v>
          </cell>
          <cell r="J140">
            <v>0</v>
          </cell>
          <cell r="L140">
            <v>0</v>
          </cell>
          <cell r="M140">
            <v>2293220</v>
          </cell>
          <cell r="N140">
            <v>71</v>
          </cell>
          <cell r="O140">
            <v>5557</v>
          </cell>
          <cell r="P140">
            <v>133458.80254820662</v>
          </cell>
          <cell r="Q140">
            <v>2426678.8025482064</v>
          </cell>
          <cell r="R140">
            <v>128311</v>
          </cell>
        </row>
        <row r="141">
          <cell r="D141">
            <v>35</v>
          </cell>
          <cell r="E141">
            <v>0</v>
          </cell>
          <cell r="F141">
            <v>35</v>
          </cell>
          <cell r="G141">
            <v>0</v>
          </cell>
          <cell r="H141">
            <v>0.75586134500000002</v>
          </cell>
          <cell r="I141">
            <v>26.5</v>
          </cell>
          <cell r="J141">
            <v>0</v>
          </cell>
          <cell r="L141">
            <v>0</v>
          </cell>
          <cell r="M141">
            <v>216650</v>
          </cell>
          <cell r="N141">
            <v>31</v>
          </cell>
          <cell r="O141">
            <v>339</v>
          </cell>
          <cell r="P141">
            <v>8141.5393312654396</v>
          </cell>
          <cell r="Q141">
            <v>224791.53933126543</v>
          </cell>
          <cell r="R141">
            <v>12122</v>
          </cell>
        </row>
        <row r="142">
          <cell r="D142">
            <v>0</v>
          </cell>
          <cell r="E142">
            <v>10</v>
          </cell>
          <cell r="F142">
            <v>10</v>
          </cell>
          <cell r="G142">
            <v>10</v>
          </cell>
          <cell r="H142">
            <v>1</v>
          </cell>
          <cell r="I142">
            <v>10</v>
          </cell>
          <cell r="J142">
            <v>0</v>
          </cell>
          <cell r="L142">
            <v>60000</v>
          </cell>
          <cell r="M142">
            <v>141755</v>
          </cell>
          <cell r="O142">
            <v>0</v>
          </cell>
          <cell r="P142">
            <v>0</v>
          </cell>
          <cell r="Q142">
            <v>141755</v>
          </cell>
          <cell r="R142">
            <v>7932</v>
          </cell>
        </row>
        <row r="143">
          <cell r="D143">
            <v>5</v>
          </cell>
          <cell r="E143">
            <v>0</v>
          </cell>
          <cell r="F143">
            <v>5</v>
          </cell>
          <cell r="G143">
            <v>0</v>
          </cell>
          <cell r="H143">
            <v>0.84150000000000003</v>
          </cell>
          <cell r="I143">
            <v>4.2</v>
          </cell>
          <cell r="J143">
            <v>0</v>
          </cell>
          <cell r="L143">
            <v>0</v>
          </cell>
          <cell r="M143">
            <v>34337</v>
          </cell>
          <cell r="N143">
            <v>7</v>
          </cell>
          <cell r="O143">
            <v>107</v>
          </cell>
          <cell r="P143">
            <v>2569.7484024938108</v>
          </cell>
          <cell r="Q143">
            <v>36906.748402493809</v>
          </cell>
          <cell r="R143">
            <v>1921</v>
          </cell>
        </row>
        <row r="144">
          <cell r="D144">
            <v>610</v>
          </cell>
          <cell r="E144">
            <v>561</v>
          </cell>
          <cell r="F144">
            <v>1171</v>
          </cell>
          <cell r="G144">
            <v>540</v>
          </cell>
          <cell r="H144">
            <v>0.84328893599999999</v>
          </cell>
          <cell r="I144">
            <v>987.5</v>
          </cell>
          <cell r="J144">
            <v>0</v>
          </cell>
          <cell r="L144">
            <v>210000</v>
          </cell>
          <cell r="M144">
            <v>8283279</v>
          </cell>
          <cell r="N144">
            <v>585</v>
          </cell>
          <cell r="O144">
            <v>17307</v>
          </cell>
          <cell r="P144">
            <v>415650.80001832137</v>
          </cell>
          <cell r="Q144">
            <v>8698929.8000183217</v>
          </cell>
          <cell r="R144">
            <v>463468</v>
          </cell>
        </row>
        <row r="145">
          <cell r="D145">
            <v>302</v>
          </cell>
          <cell r="E145">
            <v>36</v>
          </cell>
          <cell r="F145">
            <v>338</v>
          </cell>
          <cell r="G145">
            <v>26</v>
          </cell>
          <cell r="H145">
            <v>1.115000309</v>
          </cell>
          <cell r="I145">
            <v>376.9</v>
          </cell>
          <cell r="J145">
            <v>0</v>
          </cell>
          <cell r="L145">
            <v>0</v>
          </cell>
          <cell r="M145">
            <v>3081335</v>
          </cell>
          <cell r="N145">
            <v>118</v>
          </cell>
          <cell r="O145">
            <v>6444</v>
          </cell>
          <cell r="P145">
            <v>154761.29631467399</v>
          </cell>
          <cell r="Q145">
            <v>3236096.296314674</v>
          </cell>
          <cell r="R145">
            <v>172408</v>
          </cell>
        </row>
        <row r="146">
          <cell r="D146">
            <v>4466</v>
          </cell>
          <cell r="E146">
            <v>623</v>
          </cell>
          <cell r="F146">
            <v>5089</v>
          </cell>
          <cell r="G146">
            <v>240</v>
          </cell>
          <cell r="H146">
            <v>0.97482506300000005</v>
          </cell>
          <cell r="I146">
            <v>4960.8999999999996</v>
          </cell>
          <cell r="J146">
            <v>-369464.8446109764</v>
          </cell>
          <cell r="L146">
            <v>0</v>
          </cell>
          <cell r="M146">
            <v>40188235</v>
          </cell>
          <cell r="N146">
            <v>2049</v>
          </cell>
          <cell r="O146">
            <v>99926</v>
          </cell>
          <cell r="P146">
            <v>2399856.8118466968</v>
          </cell>
          <cell r="Q146">
            <v>42588091.811846696</v>
          </cell>
          <cell r="R146">
            <v>0</v>
          </cell>
        </row>
        <row r="147">
          <cell r="D147">
            <v>79</v>
          </cell>
          <cell r="E147">
            <v>5</v>
          </cell>
          <cell r="F147">
            <v>84</v>
          </cell>
          <cell r="G147">
            <v>0</v>
          </cell>
          <cell r="H147">
            <v>1.59</v>
          </cell>
          <cell r="I147">
            <v>133.6</v>
          </cell>
          <cell r="J147">
            <v>0</v>
          </cell>
          <cell r="L147">
            <v>0</v>
          </cell>
          <cell r="M147">
            <v>1092243</v>
          </cell>
          <cell r="N147">
            <v>54</v>
          </cell>
          <cell r="O147">
            <v>5152</v>
          </cell>
          <cell r="P147">
            <v>123732.18476306649</v>
          </cell>
          <cell r="Q147">
            <v>1215975.1847630665</v>
          </cell>
          <cell r="R147">
            <v>61113</v>
          </cell>
        </row>
        <row r="148">
          <cell r="D148">
            <v>218</v>
          </cell>
          <cell r="E148">
            <v>11</v>
          </cell>
          <cell r="F148">
            <v>229</v>
          </cell>
          <cell r="G148">
            <v>0</v>
          </cell>
          <cell r="H148">
            <v>1.0005351629999999</v>
          </cell>
          <cell r="I148">
            <v>229.1</v>
          </cell>
          <cell r="J148">
            <v>0</v>
          </cell>
          <cell r="L148">
            <v>0</v>
          </cell>
          <cell r="M148">
            <v>1873001</v>
          </cell>
          <cell r="N148">
            <v>98</v>
          </cell>
          <cell r="O148">
            <v>3645</v>
          </cell>
          <cell r="P148">
            <v>87539.56006626114</v>
          </cell>
          <cell r="Q148">
            <v>1960540.5600662611</v>
          </cell>
          <cell r="R148">
            <v>104799</v>
          </cell>
        </row>
        <row r="149">
          <cell r="D149">
            <v>28</v>
          </cell>
          <cell r="E149">
            <v>0</v>
          </cell>
          <cell r="F149">
            <v>28</v>
          </cell>
          <cell r="G149">
            <v>0</v>
          </cell>
          <cell r="H149">
            <v>0.84150000000000003</v>
          </cell>
          <cell r="I149">
            <v>23.6</v>
          </cell>
          <cell r="J149">
            <v>0</v>
          </cell>
          <cell r="L149">
            <v>0</v>
          </cell>
          <cell r="M149">
            <v>192941</v>
          </cell>
          <cell r="N149">
            <v>28</v>
          </cell>
          <cell r="O149">
            <v>781</v>
          </cell>
          <cell r="P149">
            <v>18756.761704183798</v>
          </cell>
          <cell r="Q149">
            <v>211697.76170418379</v>
          </cell>
          <cell r="R149">
            <v>10795</v>
          </cell>
        </row>
        <row r="150">
          <cell r="D150">
            <v>702</v>
          </cell>
          <cell r="E150">
            <v>490</v>
          </cell>
          <cell r="F150">
            <v>1192</v>
          </cell>
          <cell r="G150">
            <v>250</v>
          </cell>
          <cell r="H150">
            <v>1.083907779</v>
          </cell>
          <cell r="I150">
            <v>1292</v>
          </cell>
          <cell r="J150">
            <v>0</v>
          </cell>
          <cell r="L150">
            <v>100000</v>
          </cell>
          <cell r="M150">
            <v>10662710</v>
          </cell>
          <cell r="N150">
            <v>542</v>
          </cell>
          <cell r="O150">
            <v>21623</v>
          </cell>
          <cell r="P150">
            <v>519305.32436564186</v>
          </cell>
          <cell r="Q150">
            <v>11182015.324365642</v>
          </cell>
          <cell r="R150">
            <v>596603</v>
          </cell>
        </row>
        <row r="151">
          <cell r="D151">
            <v>0</v>
          </cell>
          <cell r="E151">
            <v>45</v>
          </cell>
          <cell r="F151">
            <v>45</v>
          </cell>
          <cell r="G151">
            <v>0</v>
          </cell>
          <cell r="H151">
            <v>0.63</v>
          </cell>
          <cell r="I151">
            <v>28.4</v>
          </cell>
          <cell r="J151">
            <v>0</v>
          </cell>
          <cell r="L151">
            <v>0</v>
          </cell>
          <cell r="M151">
            <v>232183</v>
          </cell>
          <cell r="N151">
            <v>0</v>
          </cell>
          <cell r="O151">
            <v>0</v>
          </cell>
          <cell r="P151">
            <v>0</v>
          </cell>
          <cell r="Q151">
            <v>232183</v>
          </cell>
          <cell r="R151">
            <v>12991</v>
          </cell>
        </row>
        <row r="152">
          <cell r="D152">
            <v>0</v>
          </cell>
          <cell r="E152">
            <v>44</v>
          </cell>
          <cell r="F152">
            <v>44</v>
          </cell>
          <cell r="G152">
            <v>0</v>
          </cell>
          <cell r="H152">
            <v>0.315</v>
          </cell>
          <cell r="I152">
            <v>13.9</v>
          </cell>
          <cell r="J152">
            <v>0</v>
          </cell>
          <cell r="L152">
            <v>277500</v>
          </cell>
          <cell r="M152">
            <v>391139</v>
          </cell>
          <cell r="N152">
            <v>0</v>
          </cell>
          <cell r="O152">
            <v>0</v>
          </cell>
          <cell r="P152">
            <v>0</v>
          </cell>
          <cell r="Q152">
            <v>391139</v>
          </cell>
          <cell r="R152">
            <v>21885</v>
          </cell>
        </row>
        <row r="153">
          <cell r="D153">
            <v>2401</v>
          </cell>
          <cell r="E153">
            <v>198</v>
          </cell>
          <cell r="F153">
            <v>2599</v>
          </cell>
          <cell r="G153">
            <v>100</v>
          </cell>
          <cell r="H153">
            <v>1.0223535130000001</v>
          </cell>
          <cell r="I153">
            <v>2657.1</v>
          </cell>
          <cell r="J153">
            <v>-197888.49576000837</v>
          </cell>
          <cell r="L153">
            <v>0</v>
          </cell>
          <cell r="M153">
            <v>21525158</v>
          </cell>
          <cell r="N153">
            <v>1110</v>
          </cell>
          <cell r="O153">
            <v>52637</v>
          </cell>
          <cell r="P153">
            <v>1264148.0996454835</v>
          </cell>
          <cell r="Q153">
            <v>22789306.099645484</v>
          </cell>
          <cell r="R153">
            <v>0</v>
          </cell>
        </row>
        <row r="154">
          <cell r="D154">
            <v>1000</v>
          </cell>
          <cell r="E154">
            <v>55</v>
          </cell>
          <cell r="F154">
            <v>1055</v>
          </cell>
          <cell r="G154">
            <v>20</v>
          </cell>
          <cell r="H154">
            <v>1.003643356</v>
          </cell>
          <cell r="I154">
            <v>1058.8</v>
          </cell>
          <cell r="J154">
            <v>-78854.517824205657</v>
          </cell>
          <cell r="L154">
            <v>0</v>
          </cell>
          <cell r="M154">
            <v>8577335</v>
          </cell>
          <cell r="N154">
            <v>331</v>
          </cell>
          <cell r="O154">
            <v>17464</v>
          </cell>
          <cell r="P154">
            <v>419421.36543132638</v>
          </cell>
          <cell r="Q154">
            <v>8996756.3654313255</v>
          </cell>
          <cell r="R154">
            <v>0</v>
          </cell>
        </row>
        <row r="155">
          <cell r="D155">
            <v>17</v>
          </cell>
          <cell r="E155">
            <v>2</v>
          </cell>
          <cell r="F155">
            <v>19</v>
          </cell>
          <cell r="G155">
            <v>0</v>
          </cell>
          <cell r="H155">
            <v>0.84150000000000003</v>
          </cell>
          <cell r="I155">
            <v>16</v>
          </cell>
          <cell r="J155">
            <v>0</v>
          </cell>
          <cell r="L155">
            <v>0</v>
          </cell>
          <cell r="M155">
            <v>130808</v>
          </cell>
          <cell r="N155">
            <v>20</v>
          </cell>
          <cell r="O155">
            <v>278</v>
          </cell>
          <cell r="P155">
            <v>6676.5425784418649</v>
          </cell>
          <cell r="Q155">
            <v>137484.54257844188</v>
          </cell>
          <cell r="R155">
            <v>7319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1</v>
          </cell>
          <cell r="I156">
            <v>0</v>
          </cell>
          <cell r="J156">
            <v>0</v>
          </cell>
          <cell r="L156">
            <v>0</v>
          </cell>
          <cell r="M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</row>
        <row r="157">
          <cell r="D157">
            <v>158</v>
          </cell>
          <cell r="E157">
            <v>15</v>
          </cell>
          <cell r="F157">
            <v>173</v>
          </cell>
          <cell r="G157">
            <v>0</v>
          </cell>
          <cell r="H157">
            <v>1.431143592</v>
          </cell>
          <cell r="I157">
            <v>247.6</v>
          </cell>
          <cell r="J157">
            <v>0</v>
          </cell>
          <cell r="L157">
            <v>0</v>
          </cell>
          <cell r="M157">
            <v>2024247</v>
          </cell>
          <cell r="N157">
            <v>70</v>
          </cell>
          <cell r="O157">
            <v>6124</v>
          </cell>
          <cell r="P157">
            <v>147076.06744740281</v>
          </cell>
          <cell r="Q157">
            <v>2171323.067447403</v>
          </cell>
          <cell r="R157">
            <v>113261</v>
          </cell>
        </row>
        <row r="158">
          <cell r="D158">
            <v>3063</v>
          </cell>
          <cell r="E158">
            <v>297</v>
          </cell>
          <cell r="F158">
            <v>3360</v>
          </cell>
          <cell r="G158">
            <v>100</v>
          </cell>
          <cell r="H158">
            <v>1.0986407659999999</v>
          </cell>
          <cell r="I158">
            <v>3691.4</v>
          </cell>
          <cell r="J158">
            <v>-274918.36711019342</v>
          </cell>
          <cell r="L158">
            <v>0</v>
          </cell>
          <cell r="M158">
            <v>29904019</v>
          </cell>
          <cell r="N158">
            <v>1163</v>
          </cell>
          <cell r="O158">
            <v>66359</v>
          </cell>
          <cell r="P158">
            <v>1593700.3200101571</v>
          </cell>
          <cell r="Q158">
            <v>31497719.320010155</v>
          </cell>
          <cell r="R158">
            <v>0</v>
          </cell>
        </row>
        <row r="159">
          <cell r="D159">
            <v>128</v>
          </cell>
          <cell r="E159">
            <v>0</v>
          </cell>
          <cell r="F159">
            <v>128</v>
          </cell>
          <cell r="G159">
            <v>0</v>
          </cell>
          <cell r="H159">
            <v>1.620336641</v>
          </cell>
          <cell r="I159">
            <v>207.4</v>
          </cell>
          <cell r="J159">
            <v>0</v>
          </cell>
          <cell r="L159">
            <v>0</v>
          </cell>
          <cell r="M159">
            <v>1695593</v>
          </cell>
          <cell r="N159">
            <v>49</v>
          </cell>
          <cell r="O159">
            <v>5091</v>
          </cell>
          <cell r="P159">
            <v>122267.18801024293</v>
          </cell>
          <cell r="Q159">
            <v>1817860.188010243</v>
          </cell>
          <cell r="R159">
            <v>94872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0.84150000000000003</v>
          </cell>
          <cell r="I160">
            <v>0</v>
          </cell>
          <cell r="J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</row>
        <row r="161">
          <cell r="D161">
            <v>0</v>
          </cell>
          <cell r="E161">
            <v>35</v>
          </cell>
          <cell r="F161">
            <v>35</v>
          </cell>
          <cell r="G161">
            <v>0</v>
          </cell>
          <cell r="H161">
            <v>0.315</v>
          </cell>
          <cell r="I161">
            <v>11</v>
          </cell>
          <cell r="J161">
            <v>0</v>
          </cell>
          <cell r="L161">
            <v>243750</v>
          </cell>
          <cell r="M161">
            <v>333680</v>
          </cell>
          <cell r="N161">
            <v>0</v>
          </cell>
          <cell r="O161">
            <v>0</v>
          </cell>
          <cell r="P161">
            <v>0</v>
          </cell>
          <cell r="Q161">
            <v>333680</v>
          </cell>
          <cell r="R161">
            <v>18670</v>
          </cell>
        </row>
        <row r="162">
          <cell r="D162">
            <v>1320</v>
          </cell>
          <cell r="E162">
            <v>230</v>
          </cell>
          <cell r="F162">
            <v>1550</v>
          </cell>
          <cell r="G162">
            <v>100</v>
          </cell>
          <cell r="H162">
            <v>1.194693953</v>
          </cell>
          <cell r="I162">
            <v>1851.8</v>
          </cell>
          <cell r="J162">
            <v>-137913.4832894447</v>
          </cell>
          <cell r="L162">
            <v>0</v>
          </cell>
          <cell r="M162">
            <v>15001426</v>
          </cell>
          <cell r="N162">
            <v>759</v>
          </cell>
          <cell r="O162">
            <v>38023</v>
          </cell>
          <cell r="P162">
            <v>913173.30381329136</v>
          </cell>
          <cell r="Q162">
            <v>15914599.303813292</v>
          </cell>
          <cell r="R162">
            <v>0</v>
          </cell>
        </row>
        <row r="163">
          <cell r="D163">
            <v>1472</v>
          </cell>
          <cell r="E163">
            <v>150</v>
          </cell>
          <cell r="F163">
            <v>1622</v>
          </cell>
          <cell r="G163">
            <v>50</v>
          </cell>
          <cell r="H163">
            <v>1.0653143110000001</v>
          </cell>
          <cell r="I163">
            <v>1727.9</v>
          </cell>
          <cell r="J163">
            <v>-128685.98540654039</v>
          </cell>
          <cell r="L163">
            <v>0</v>
          </cell>
          <cell r="M163">
            <v>13997712</v>
          </cell>
          <cell r="N163">
            <v>693</v>
          </cell>
          <cell r="O163">
            <v>32003</v>
          </cell>
          <cell r="P163">
            <v>768594.93574775173</v>
          </cell>
          <cell r="Q163">
            <v>14766306.935747752</v>
          </cell>
          <cell r="R16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zoomScale="84" zoomScaleNormal="84" workbookViewId="0">
      <selection activeCell="G12" sqref="G12"/>
    </sheetView>
  </sheetViews>
  <sheetFormatPr defaultRowHeight="15" x14ac:dyDescent="0.25"/>
  <cols>
    <col min="1" max="1" width="21" customWidth="1"/>
    <col min="2" max="2" width="14" customWidth="1"/>
    <col min="3" max="14" width="12.85546875" customWidth="1"/>
    <col min="15" max="16" width="13.140625" customWidth="1"/>
    <col min="17" max="17" width="12.7109375" customWidth="1"/>
    <col min="18" max="18" width="12.85546875" bestFit="1" customWidth="1"/>
  </cols>
  <sheetData>
    <row r="1" spans="1:18" ht="18.75" x14ac:dyDescent="0.3">
      <c r="A1" s="59" t="s">
        <v>261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8" ht="75" x14ac:dyDescent="0.25">
      <c r="A2" s="47" t="s">
        <v>266</v>
      </c>
      <c r="B2" s="47"/>
      <c r="C2" s="48" t="s">
        <v>241</v>
      </c>
      <c r="D2" s="47" t="s">
        <v>191</v>
      </c>
      <c r="E2" s="46" t="s">
        <v>240</v>
      </c>
      <c r="F2" s="47" t="s">
        <v>242</v>
      </c>
      <c r="G2" s="46" t="s">
        <v>243</v>
      </c>
      <c r="H2" s="47" t="s">
        <v>242</v>
      </c>
      <c r="I2" s="46" t="s">
        <v>20</v>
      </c>
      <c r="J2" s="47" t="s">
        <v>242</v>
      </c>
      <c r="K2" s="46" t="s">
        <v>244</v>
      </c>
      <c r="L2" s="47" t="s">
        <v>242</v>
      </c>
      <c r="M2" s="46" t="s">
        <v>245</v>
      </c>
      <c r="N2" s="47" t="s">
        <v>242</v>
      </c>
    </row>
    <row r="3" spans="1:18" x14ac:dyDescent="0.25">
      <c r="A3" s="27" t="s">
        <v>256</v>
      </c>
      <c r="B3" s="58"/>
      <c r="C3" s="49">
        <v>6500</v>
      </c>
      <c r="D3" s="50">
        <v>0.97984511855100753</v>
      </c>
      <c r="E3" s="51">
        <v>6368.993270581549</v>
      </c>
      <c r="F3" s="21">
        <v>3.1868572331318526E-2</v>
      </c>
      <c r="G3" s="52"/>
      <c r="H3" s="21">
        <v>4.3325278300125052E-2</v>
      </c>
      <c r="I3" s="54">
        <v>7279.3086253257588</v>
      </c>
      <c r="J3" s="22">
        <v>3.7972788402714175E-2</v>
      </c>
      <c r="K3" s="56">
        <v>43814.58220687967</v>
      </c>
      <c r="L3" s="22">
        <v>4.1786578876371286E-2</v>
      </c>
      <c r="M3" s="56">
        <v>72066.303089467649</v>
      </c>
      <c r="N3" s="22">
        <v>2.6449444523521368E-2</v>
      </c>
    </row>
    <row r="4" spans="1:18" x14ac:dyDescent="0.25">
      <c r="A4" s="17" t="s">
        <v>257</v>
      </c>
      <c r="B4" s="28"/>
      <c r="C4" s="52">
        <v>3500</v>
      </c>
      <c r="D4" s="50">
        <v>1.0568256186296687</v>
      </c>
      <c r="E4" s="51">
        <v>3698.8896652038407</v>
      </c>
      <c r="F4" s="23">
        <v>1.8508157856846306E-2</v>
      </c>
      <c r="G4" s="52"/>
      <c r="H4" s="23">
        <v>2.1111029118846093E-2</v>
      </c>
      <c r="I4" s="54">
        <v>3356.2038607607778</v>
      </c>
      <c r="J4" s="24">
        <v>1.7817399503257052E-2</v>
      </c>
      <c r="K4" s="56">
        <v>23358.348888046265</v>
      </c>
      <c r="L4" s="24">
        <v>2.2277183509897422E-2</v>
      </c>
      <c r="M4" s="56">
        <v>76840.983066256391</v>
      </c>
      <c r="N4" s="24">
        <v>2.8201825702376355E-2</v>
      </c>
    </row>
    <row r="5" spans="1:18" x14ac:dyDescent="0.25">
      <c r="A5" s="18" t="s">
        <v>22</v>
      </c>
      <c r="B5" s="28"/>
      <c r="C5" s="52">
        <v>178470</v>
      </c>
      <c r="D5" s="53">
        <v>1.119806433479454</v>
      </c>
      <c r="E5" s="51">
        <v>199851.85418307816</v>
      </c>
      <c r="F5" s="25">
        <v>1</v>
      </c>
      <c r="G5" s="52"/>
      <c r="H5" s="25">
        <v>1</v>
      </c>
      <c r="I5" s="55">
        <v>191600.30414851502</v>
      </c>
      <c r="J5" s="19">
        <v>1</v>
      </c>
      <c r="K5" s="57">
        <v>1048532.4088508988</v>
      </c>
      <c r="L5" s="26">
        <v>1</v>
      </c>
      <c r="M5" s="29">
        <v>2724681.156361504</v>
      </c>
      <c r="N5" s="20">
        <v>1</v>
      </c>
    </row>
    <row r="8" spans="1:18" ht="44.25" customHeight="1" x14ac:dyDescent="0.25">
      <c r="B8" s="46" t="s">
        <v>248</v>
      </c>
      <c r="C8" s="84" t="s">
        <v>247</v>
      </c>
      <c r="D8" s="84"/>
      <c r="E8" s="84"/>
      <c r="F8" s="47"/>
      <c r="G8" s="84" t="s">
        <v>249</v>
      </c>
      <c r="H8" s="85"/>
      <c r="I8" s="84" t="s">
        <v>253</v>
      </c>
      <c r="J8" s="85"/>
      <c r="K8" s="85"/>
      <c r="L8" s="85"/>
      <c r="M8" s="85"/>
      <c r="N8" s="85"/>
      <c r="O8" s="84" t="s">
        <v>255</v>
      </c>
      <c r="P8" s="84"/>
    </row>
    <row r="9" spans="1:18" ht="65.25" customHeight="1" x14ac:dyDescent="0.25">
      <c r="A9" s="47" t="s">
        <v>266</v>
      </c>
      <c r="B9" s="46"/>
      <c r="C9" s="46" t="s">
        <v>258</v>
      </c>
      <c r="D9" s="46" t="s">
        <v>259</v>
      </c>
      <c r="E9" s="84" t="s">
        <v>260</v>
      </c>
      <c r="F9" s="85"/>
      <c r="G9" s="46"/>
      <c r="H9" s="47"/>
      <c r="I9" s="84" t="s">
        <v>250</v>
      </c>
      <c r="J9" s="85"/>
      <c r="K9" s="84" t="s">
        <v>251</v>
      </c>
      <c r="L9" s="85"/>
      <c r="M9" s="84" t="s">
        <v>252</v>
      </c>
      <c r="N9" s="85"/>
      <c r="O9" s="47"/>
      <c r="P9" s="47"/>
    </row>
    <row r="10" spans="1:18" x14ac:dyDescent="0.25">
      <c r="A10" s="32"/>
      <c r="B10" s="31" t="s">
        <v>254</v>
      </c>
      <c r="C10" s="31" t="s">
        <v>254</v>
      </c>
      <c r="D10" s="31" t="s">
        <v>254</v>
      </c>
      <c r="E10" s="31" t="s">
        <v>242</v>
      </c>
      <c r="F10" s="31" t="s">
        <v>254</v>
      </c>
      <c r="G10" s="31" t="s">
        <v>242</v>
      </c>
      <c r="H10" s="31" t="s">
        <v>254</v>
      </c>
      <c r="I10" s="31" t="s">
        <v>242</v>
      </c>
      <c r="J10" s="31" t="s">
        <v>254</v>
      </c>
      <c r="K10" s="31" t="s">
        <v>242</v>
      </c>
      <c r="L10" s="31" t="s">
        <v>254</v>
      </c>
      <c r="M10" s="31" t="s">
        <v>242</v>
      </c>
      <c r="N10" s="31" t="s">
        <v>254</v>
      </c>
      <c r="O10" s="31" t="s">
        <v>254</v>
      </c>
      <c r="P10" s="31" t="s">
        <v>242</v>
      </c>
    </row>
    <row r="11" spans="1:18" x14ac:dyDescent="0.25">
      <c r="A11" s="27" t="s">
        <v>256</v>
      </c>
      <c r="B11" s="58"/>
      <c r="C11" s="32"/>
      <c r="D11" s="32"/>
      <c r="E11" s="41">
        <v>3.1868572331318526E-2</v>
      </c>
      <c r="F11" s="42">
        <v>37038097.736613795</v>
      </c>
      <c r="G11" s="41">
        <v>4.3325278300125052E-2</v>
      </c>
      <c r="H11" s="42">
        <v>14720863.76453631</v>
      </c>
      <c r="I11" s="41">
        <v>3.7972788402714175E-2</v>
      </c>
      <c r="J11" s="42">
        <v>4838332.2632428389</v>
      </c>
      <c r="K11" s="41">
        <v>4.1786578876371286E-2</v>
      </c>
      <c r="L11" s="42">
        <v>443689.1110109564</v>
      </c>
      <c r="M11" s="41">
        <v>2.6449444523521368E-2</v>
      </c>
      <c r="N11" s="42">
        <v>842519.11807099532</v>
      </c>
      <c r="O11" s="42">
        <v>57883501.993474893</v>
      </c>
      <c r="P11" s="43">
        <v>3.4621866317602848E-2</v>
      </c>
      <c r="Q11" s="30"/>
      <c r="R11" s="64"/>
    </row>
    <row r="12" spans="1:18" x14ac:dyDescent="0.25">
      <c r="A12" s="17" t="s">
        <v>257</v>
      </c>
      <c r="B12" s="28"/>
      <c r="C12" s="32"/>
      <c r="D12" s="32"/>
      <c r="E12" s="65">
        <v>1.8508157856846306E-2</v>
      </c>
      <c r="F12" s="42">
        <v>21510438.324620988</v>
      </c>
      <c r="G12" s="65">
        <v>2.1111029118846093E-2</v>
      </c>
      <c r="H12" s="42">
        <v>7173008.3632675782</v>
      </c>
      <c r="I12" s="65">
        <v>1.7817399503257052E-2</v>
      </c>
      <c r="J12" s="42">
        <v>2270217.7661921121</v>
      </c>
      <c r="K12" s="65">
        <v>2.2277183509897422E-2</v>
      </c>
      <c r="L12" s="42">
        <v>236538.71681090002</v>
      </c>
      <c r="M12" s="65">
        <v>2.8201825702376355E-2</v>
      </c>
      <c r="N12" s="42">
        <v>898339.3695708008</v>
      </c>
      <c r="O12" s="42">
        <v>32088542.540462378</v>
      </c>
      <c r="P12" s="44">
        <v>1.9193123980090866E-2</v>
      </c>
      <c r="Q12" s="30"/>
      <c r="R12" s="64"/>
    </row>
    <row r="13" spans="1:18" x14ac:dyDescent="0.25">
      <c r="A13" t="s">
        <v>22</v>
      </c>
      <c r="B13" s="42">
        <v>1698877000</v>
      </c>
      <c r="C13" s="42">
        <v>12000000</v>
      </c>
      <c r="D13" s="42">
        <v>15000000</v>
      </c>
      <c r="E13" s="83">
        <v>1</v>
      </c>
      <c r="F13" s="42">
        <v>1162213900</v>
      </c>
      <c r="G13" s="83">
        <v>1</v>
      </c>
      <c r="H13" s="42">
        <v>339775400</v>
      </c>
      <c r="I13" s="83">
        <v>1</v>
      </c>
      <c r="J13" s="42">
        <v>127415775</v>
      </c>
      <c r="K13" s="83">
        <v>1</v>
      </c>
      <c r="L13" s="42">
        <v>10617981.25</v>
      </c>
      <c r="M13" s="83">
        <v>1</v>
      </c>
      <c r="N13" s="42">
        <v>31853943.750000004</v>
      </c>
      <c r="O13" s="42">
        <v>1671877000</v>
      </c>
      <c r="P13" s="63">
        <v>1</v>
      </c>
    </row>
    <row r="14" spans="1:18" x14ac:dyDescent="0.25">
      <c r="C14" s="33"/>
      <c r="D14" s="33"/>
      <c r="F14" s="33"/>
      <c r="G14" s="33"/>
      <c r="O14" s="30"/>
      <c r="R14" s="30"/>
    </row>
    <row r="15" spans="1:18" x14ac:dyDescent="0.25">
      <c r="F15" s="30"/>
      <c r="J15" s="30"/>
    </row>
    <row r="16" spans="1:18" ht="30" customHeight="1" x14ac:dyDescent="0.25">
      <c r="A16" s="47" t="s">
        <v>266</v>
      </c>
      <c r="B16" s="84" t="s">
        <v>255</v>
      </c>
      <c r="C16" s="84"/>
      <c r="D16" s="84" t="s">
        <v>262</v>
      </c>
      <c r="E16" s="85"/>
      <c r="F16" s="86" t="s">
        <v>246</v>
      </c>
      <c r="G16" s="84"/>
      <c r="H16" s="84" t="s">
        <v>264</v>
      </c>
      <c r="I16" s="84"/>
      <c r="J16" s="84" t="s">
        <v>263</v>
      </c>
      <c r="K16" s="84"/>
      <c r="L16" s="84" t="s">
        <v>265</v>
      </c>
      <c r="M16" s="84"/>
    </row>
    <row r="17" spans="1:15" x14ac:dyDescent="0.25">
      <c r="B17" s="60" t="s">
        <v>254</v>
      </c>
      <c r="C17" s="61" t="s">
        <v>242</v>
      </c>
      <c r="D17" s="60" t="s">
        <v>254</v>
      </c>
      <c r="E17" s="61" t="s">
        <v>242</v>
      </c>
      <c r="F17" s="60" t="s">
        <v>254</v>
      </c>
      <c r="G17" s="61" t="s">
        <v>242</v>
      </c>
      <c r="H17" s="60" t="s">
        <v>254</v>
      </c>
      <c r="I17" s="61" t="s">
        <v>242</v>
      </c>
      <c r="J17" s="60" t="s">
        <v>254</v>
      </c>
      <c r="K17" s="61" t="s">
        <v>242</v>
      </c>
      <c r="L17" s="60" t="s">
        <v>254</v>
      </c>
      <c r="M17" s="61" t="s">
        <v>242</v>
      </c>
    </row>
    <row r="18" spans="1:15" x14ac:dyDescent="0.25">
      <c r="A18" s="27" t="s">
        <v>256</v>
      </c>
      <c r="B18" s="30">
        <v>57883501.993474893</v>
      </c>
      <c r="C18" s="62">
        <v>0.99999999999999989</v>
      </c>
      <c r="D18" s="30">
        <v>37038097.736613795</v>
      </c>
      <c r="E18" s="62">
        <v>0.63987313243053323</v>
      </c>
      <c r="F18" s="30">
        <v>14720863.76453631</v>
      </c>
      <c r="G18" s="62">
        <v>0.25431881723734973</v>
      </c>
      <c r="H18" s="30">
        <v>4838332.2632428389</v>
      </c>
      <c r="I18" s="62">
        <v>8.3587414316919795E-2</v>
      </c>
      <c r="J18" s="30">
        <v>443689.1110109564</v>
      </c>
      <c r="K18" s="62">
        <v>7.6652084917214012E-3</v>
      </c>
      <c r="L18" s="30">
        <v>842519.11807099532</v>
      </c>
      <c r="M18" s="62">
        <v>1.4555427523475878E-2</v>
      </c>
      <c r="O18" s="30"/>
    </row>
    <row r="19" spans="1:15" x14ac:dyDescent="0.25">
      <c r="A19" s="17" t="s">
        <v>257</v>
      </c>
      <c r="B19" s="30">
        <v>32088542.540462378</v>
      </c>
      <c r="C19" s="62">
        <v>1</v>
      </c>
      <c r="D19" s="30">
        <v>21510438.324620988</v>
      </c>
      <c r="E19" s="62">
        <v>0.67034637978640443</v>
      </c>
      <c r="F19" s="30">
        <v>7173008.3632675782</v>
      </c>
      <c r="G19" s="62">
        <v>0.22353799192414861</v>
      </c>
      <c r="H19" s="30">
        <v>2270217.7661921121</v>
      </c>
      <c r="I19" s="62">
        <v>7.0748547190308111E-2</v>
      </c>
      <c r="J19" s="30">
        <v>236538.71681090002</v>
      </c>
      <c r="K19" s="62">
        <v>7.371438466319687E-3</v>
      </c>
      <c r="L19" s="30">
        <v>898339.3695708008</v>
      </c>
      <c r="M19" s="62">
        <v>2.7995642632819191E-2</v>
      </c>
      <c r="O19" s="30"/>
    </row>
    <row r="20" spans="1:15" x14ac:dyDescent="0.25">
      <c r="A20" t="s">
        <v>22</v>
      </c>
      <c r="B20" s="30">
        <v>1671877000</v>
      </c>
      <c r="C20" s="62">
        <v>1</v>
      </c>
      <c r="D20" s="30">
        <v>1162213900</v>
      </c>
      <c r="E20" s="62">
        <v>0.69515514598262906</v>
      </c>
      <c r="F20" s="30">
        <v>339775400</v>
      </c>
      <c r="G20" s="62">
        <v>0.20322990267824725</v>
      </c>
      <c r="H20" s="30">
        <v>127415775</v>
      </c>
      <c r="I20" s="62">
        <v>7.621121350434272E-2</v>
      </c>
      <c r="J20" s="30">
        <v>10617981.25</v>
      </c>
      <c r="K20" s="62">
        <v>6.3509344586952267E-3</v>
      </c>
      <c r="L20" s="30">
        <v>31853943.750000004</v>
      </c>
      <c r="M20" s="62">
        <v>1.9052803376085684E-2</v>
      </c>
    </row>
    <row r="21" spans="1:15" x14ac:dyDescent="0.25">
      <c r="B21" s="30"/>
    </row>
  </sheetData>
  <mergeCells count="14">
    <mergeCell ref="L16:M16"/>
    <mergeCell ref="C8:E8"/>
    <mergeCell ref="G8:H8"/>
    <mergeCell ref="I8:N8"/>
    <mergeCell ref="O8:P8"/>
    <mergeCell ref="E9:F9"/>
    <mergeCell ref="I9:J9"/>
    <mergeCell ref="K9:L9"/>
    <mergeCell ref="M9:N9"/>
    <mergeCell ref="B16:C16"/>
    <mergeCell ref="D16:E16"/>
    <mergeCell ref="F16:G16"/>
    <mergeCell ref="H16:I16"/>
    <mergeCell ref="J16:K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zoomScale="84" zoomScaleNormal="84" workbookViewId="0">
      <selection sqref="A1:P20"/>
    </sheetView>
  </sheetViews>
  <sheetFormatPr defaultRowHeight="15" x14ac:dyDescent="0.25"/>
  <cols>
    <col min="1" max="1" width="21" customWidth="1"/>
    <col min="2" max="2" width="14" customWidth="1"/>
    <col min="3" max="14" width="12.85546875" customWidth="1"/>
    <col min="15" max="16" width="13.140625" customWidth="1"/>
    <col min="17" max="17" width="12.7109375" customWidth="1"/>
    <col min="18" max="18" width="12.85546875" bestFit="1" customWidth="1"/>
  </cols>
  <sheetData>
    <row r="1" spans="1:18" ht="18.75" x14ac:dyDescent="0.3">
      <c r="A1" s="59" t="s">
        <v>261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8" ht="75" x14ac:dyDescent="0.25">
      <c r="A2" s="47" t="s">
        <v>266</v>
      </c>
      <c r="B2" s="47"/>
      <c r="C2" s="48" t="s">
        <v>241</v>
      </c>
      <c r="D2" s="47" t="s">
        <v>191</v>
      </c>
      <c r="E2" s="45" t="s">
        <v>240</v>
      </c>
      <c r="F2" s="47" t="s">
        <v>242</v>
      </c>
      <c r="G2" s="45" t="s">
        <v>243</v>
      </c>
      <c r="H2" s="47" t="s">
        <v>242</v>
      </c>
      <c r="I2" s="45" t="s">
        <v>20</v>
      </c>
      <c r="J2" s="47" t="s">
        <v>242</v>
      </c>
      <c r="K2" s="45" t="s">
        <v>244</v>
      </c>
      <c r="L2" s="47" t="s">
        <v>242</v>
      </c>
      <c r="M2" s="45" t="s">
        <v>245</v>
      </c>
      <c r="N2" s="47" t="s">
        <v>242</v>
      </c>
    </row>
    <row r="3" spans="1:18" x14ac:dyDescent="0.25">
      <c r="A3" s="27" t="s">
        <v>256</v>
      </c>
      <c r="B3" s="58"/>
      <c r="C3" s="49">
        <v>6500</v>
      </c>
      <c r="D3" s="50">
        <v>0.97984511855100753</v>
      </c>
      <c r="E3" s="51">
        <f>C3*D3</f>
        <v>6368.993270581549</v>
      </c>
      <c r="F3" s="21">
        <f>E3/E$5</f>
        <v>3.1868572331318526E-2</v>
      </c>
      <c r="G3" s="52"/>
      <c r="H3" s="21">
        <v>4.3325278300125052E-2</v>
      </c>
      <c r="I3" s="54">
        <v>7279.3086253257588</v>
      </c>
      <c r="J3" s="22">
        <v>3.7972788402714175E-2</v>
      </c>
      <c r="K3" s="56">
        <v>43814.58220687967</v>
      </c>
      <c r="L3" s="22">
        <v>4.1786578876371286E-2</v>
      </c>
      <c r="M3" s="56">
        <v>72066.303089467649</v>
      </c>
      <c r="N3" s="22">
        <v>2.6449444523521368E-2</v>
      </c>
    </row>
    <row r="4" spans="1:18" x14ac:dyDescent="0.25">
      <c r="A4" s="17" t="s">
        <v>257</v>
      </c>
      <c r="B4" s="28"/>
      <c r="C4" s="52">
        <v>3500</v>
      </c>
      <c r="D4" s="50">
        <v>1.0568256186296687</v>
      </c>
      <c r="E4" s="51">
        <f>C4*D4</f>
        <v>3698.8896652038407</v>
      </c>
      <c r="F4" s="23">
        <f t="shared" ref="F4:F5" si="0">E4/E$5</f>
        <v>1.8508157856846306E-2</v>
      </c>
      <c r="G4" s="52"/>
      <c r="H4" s="23">
        <v>2.1111029118846093E-2</v>
      </c>
      <c r="I4" s="54">
        <v>3356.2038607607778</v>
      </c>
      <c r="J4" s="24">
        <v>1.7817399503257052E-2</v>
      </c>
      <c r="K4" s="56">
        <v>23358.348888046265</v>
      </c>
      <c r="L4" s="24">
        <v>2.2277183509897422E-2</v>
      </c>
      <c r="M4" s="56">
        <v>76840.983066256391</v>
      </c>
      <c r="N4" s="24">
        <v>2.8201825702376355E-2</v>
      </c>
    </row>
    <row r="5" spans="1:18" x14ac:dyDescent="0.25">
      <c r="A5" s="18" t="s">
        <v>22</v>
      </c>
      <c r="B5" s="28"/>
      <c r="C5" s="52">
        <v>178470</v>
      </c>
      <c r="D5" s="53">
        <v>1.119806433479454</v>
      </c>
      <c r="E5" s="51">
        <f>C5*D5</f>
        <v>199851.85418307816</v>
      </c>
      <c r="F5" s="25">
        <f t="shared" si="0"/>
        <v>1</v>
      </c>
      <c r="G5" s="52"/>
      <c r="H5" s="25">
        <v>1</v>
      </c>
      <c r="I5" s="55">
        <v>191600.30414851502</v>
      </c>
      <c r="J5" s="19">
        <v>1</v>
      </c>
      <c r="K5" s="57">
        <v>1048532.4088508988</v>
      </c>
      <c r="L5" s="26">
        <v>1</v>
      </c>
      <c r="M5" s="29">
        <v>2724681.156361504</v>
      </c>
      <c r="N5" s="20">
        <v>1</v>
      </c>
    </row>
    <row r="8" spans="1:18" ht="44.25" customHeight="1" x14ac:dyDescent="0.25">
      <c r="B8" s="45" t="s">
        <v>248</v>
      </c>
      <c r="C8" s="84" t="s">
        <v>247</v>
      </c>
      <c r="D8" s="84"/>
      <c r="E8" s="84"/>
      <c r="F8" s="47"/>
      <c r="G8" s="84" t="s">
        <v>249</v>
      </c>
      <c r="H8" s="85"/>
      <c r="I8" s="84" t="s">
        <v>253</v>
      </c>
      <c r="J8" s="85"/>
      <c r="K8" s="85"/>
      <c r="L8" s="85"/>
      <c r="M8" s="85"/>
      <c r="N8" s="85"/>
      <c r="O8" s="84" t="s">
        <v>255</v>
      </c>
      <c r="P8" s="84"/>
    </row>
    <row r="9" spans="1:18" ht="65.25" customHeight="1" x14ac:dyDescent="0.25">
      <c r="A9" s="47" t="s">
        <v>266</v>
      </c>
      <c r="B9" s="45"/>
      <c r="C9" s="45" t="s">
        <v>258</v>
      </c>
      <c r="D9" s="45" t="s">
        <v>259</v>
      </c>
      <c r="E9" s="84" t="s">
        <v>260</v>
      </c>
      <c r="F9" s="85"/>
      <c r="G9" s="45"/>
      <c r="H9" s="47"/>
      <c r="I9" s="84" t="s">
        <v>250</v>
      </c>
      <c r="J9" s="85"/>
      <c r="K9" s="84" t="s">
        <v>251</v>
      </c>
      <c r="L9" s="85"/>
      <c r="M9" s="84" t="s">
        <v>252</v>
      </c>
      <c r="N9" s="85"/>
      <c r="O9" s="47"/>
      <c r="P9" s="47"/>
    </row>
    <row r="10" spans="1:18" x14ac:dyDescent="0.25">
      <c r="A10" s="32"/>
      <c r="B10" s="31" t="s">
        <v>254</v>
      </c>
      <c r="C10" s="31" t="s">
        <v>254</v>
      </c>
      <c r="D10" s="31" t="s">
        <v>254</v>
      </c>
      <c r="E10" s="31" t="s">
        <v>242</v>
      </c>
      <c r="F10" s="31" t="s">
        <v>254</v>
      </c>
      <c r="G10" s="31" t="s">
        <v>242</v>
      </c>
      <c r="H10" s="31" t="s">
        <v>254</v>
      </c>
      <c r="I10" s="31" t="s">
        <v>242</v>
      </c>
      <c r="J10" s="31" t="s">
        <v>254</v>
      </c>
      <c r="K10" s="31" t="s">
        <v>242</v>
      </c>
      <c r="L10" s="31" t="s">
        <v>254</v>
      </c>
      <c r="M10" s="31" t="s">
        <v>242</v>
      </c>
      <c r="N10" s="31" t="s">
        <v>254</v>
      </c>
      <c r="O10" s="31" t="s">
        <v>254</v>
      </c>
      <c r="P10" s="31" t="s">
        <v>242</v>
      </c>
    </row>
    <row r="11" spans="1:18" x14ac:dyDescent="0.25">
      <c r="A11" s="27" t="s">
        <v>256</v>
      </c>
      <c r="B11" s="58"/>
      <c r="C11" s="32"/>
      <c r="D11" s="32"/>
      <c r="E11" s="41">
        <f>F3</f>
        <v>3.1868572331318526E-2</v>
      </c>
      <c r="F11" s="42">
        <f>E11*F$13</f>
        <v>37038097.736613795</v>
      </c>
      <c r="G11" s="41">
        <f>H3</f>
        <v>4.3325278300125052E-2</v>
      </c>
      <c r="H11" s="42">
        <f>G11*H$13</f>
        <v>14720863.76453631</v>
      </c>
      <c r="I11" s="41">
        <f>J3</f>
        <v>3.7972788402714175E-2</v>
      </c>
      <c r="J11" s="42">
        <f>I11*J$13</f>
        <v>4838332.2632428389</v>
      </c>
      <c r="K11" s="41">
        <f>L3</f>
        <v>4.1786578876371286E-2</v>
      </c>
      <c r="L11" s="42">
        <f>K11*L$13</f>
        <v>443689.1110109564</v>
      </c>
      <c r="M11" s="41">
        <f>N3</f>
        <v>2.6449444523521368E-2</v>
      </c>
      <c r="N11" s="42">
        <f>M11*N$13</f>
        <v>842519.11807099532</v>
      </c>
      <c r="O11" s="42">
        <f>F11+H11+J11+L11+N11</f>
        <v>57883501.993474893</v>
      </c>
      <c r="P11" s="43">
        <f>O11/O$13</f>
        <v>3.4621866317602848E-2</v>
      </c>
      <c r="Q11" s="30"/>
      <c r="R11" s="64"/>
    </row>
    <row r="12" spans="1:18" x14ac:dyDescent="0.25">
      <c r="A12" s="17" t="s">
        <v>257</v>
      </c>
      <c r="B12" s="28"/>
      <c r="C12" s="32"/>
      <c r="D12" s="32"/>
      <c r="E12" s="65">
        <f t="shared" ref="E12:E13" si="1">F4</f>
        <v>1.8508157856846306E-2</v>
      </c>
      <c r="F12" s="42">
        <f>E12*F$13</f>
        <v>21510438.324620988</v>
      </c>
      <c r="G12" s="65">
        <f t="shared" ref="G12:I12" si="2">H4</f>
        <v>2.1111029118846093E-2</v>
      </c>
      <c r="H12" s="42">
        <f>G12*H$13</f>
        <v>7173008.3632675782</v>
      </c>
      <c r="I12" s="65">
        <f t="shared" si="2"/>
        <v>1.7817399503257052E-2</v>
      </c>
      <c r="J12" s="42">
        <f>I12*J$13</f>
        <v>2270217.7661921121</v>
      </c>
      <c r="K12" s="65">
        <f t="shared" ref="K12:M12" si="3">L4</f>
        <v>2.2277183509897422E-2</v>
      </c>
      <c r="L12" s="42">
        <f>K12*L$13</f>
        <v>236538.71681090002</v>
      </c>
      <c r="M12" s="65">
        <f t="shared" si="3"/>
        <v>2.8201825702376355E-2</v>
      </c>
      <c r="N12" s="42">
        <f>M12*N$13</f>
        <v>898339.3695708008</v>
      </c>
      <c r="O12" s="42">
        <f t="shared" ref="O12" si="4">F12+H12+J12+L12+N12</f>
        <v>32088542.540462378</v>
      </c>
      <c r="P12" s="44">
        <f t="shared" ref="P12:P13" si="5">O12/O$13</f>
        <v>1.9193123980090866E-2</v>
      </c>
      <c r="Q12" s="30"/>
      <c r="R12" s="64"/>
    </row>
    <row r="13" spans="1:18" x14ac:dyDescent="0.25">
      <c r="A13" t="s">
        <v>22</v>
      </c>
      <c r="B13" s="42">
        <v>1698877000</v>
      </c>
      <c r="C13" s="42">
        <v>12000000</v>
      </c>
      <c r="D13" s="42">
        <v>15000000</v>
      </c>
      <c r="E13" s="83">
        <f t="shared" si="1"/>
        <v>1</v>
      </c>
      <c r="F13" s="42">
        <f>(B13*0.7)-C13-D13</f>
        <v>1162213900</v>
      </c>
      <c r="G13" s="83">
        <f t="shared" ref="G13:I13" si="6">H5</f>
        <v>1</v>
      </c>
      <c r="H13" s="42">
        <f>0.2*B13</f>
        <v>339775400</v>
      </c>
      <c r="I13" s="83">
        <f t="shared" si="6"/>
        <v>1</v>
      </c>
      <c r="J13" s="42">
        <f>0.075*B13</f>
        <v>127415775</v>
      </c>
      <c r="K13" s="83">
        <f t="shared" ref="K13:M13" si="7">L5</f>
        <v>1</v>
      </c>
      <c r="L13" s="42">
        <f>0.025*0.25*B13</f>
        <v>10617981.25</v>
      </c>
      <c r="M13" s="83">
        <f t="shared" si="7"/>
        <v>1</v>
      </c>
      <c r="N13" s="42">
        <f>0.025*0.75*B13</f>
        <v>31853943.750000004</v>
      </c>
      <c r="O13" s="42">
        <f>F13+H13+J13+L13+N13</f>
        <v>1671877000</v>
      </c>
      <c r="P13" s="63">
        <f t="shared" si="5"/>
        <v>1</v>
      </c>
    </row>
    <row r="14" spans="1:18" x14ac:dyDescent="0.25">
      <c r="C14" s="33"/>
      <c r="D14" s="33"/>
      <c r="F14" s="33"/>
      <c r="G14" s="33"/>
      <c r="O14" s="30"/>
      <c r="R14" s="30"/>
    </row>
    <row r="15" spans="1:18" x14ac:dyDescent="0.25">
      <c r="F15" s="30"/>
      <c r="J15" s="30"/>
    </row>
    <row r="16" spans="1:18" ht="30" customHeight="1" x14ac:dyDescent="0.25">
      <c r="A16" s="47" t="s">
        <v>266</v>
      </c>
      <c r="B16" s="84" t="s">
        <v>255</v>
      </c>
      <c r="C16" s="84"/>
      <c r="D16" s="84" t="s">
        <v>262</v>
      </c>
      <c r="E16" s="85"/>
      <c r="F16" s="86" t="s">
        <v>246</v>
      </c>
      <c r="G16" s="84"/>
      <c r="H16" s="84" t="s">
        <v>264</v>
      </c>
      <c r="I16" s="84"/>
      <c r="J16" s="84" t="s">
        <v>263</v>
      </c>
      <c r="K16" s="84"/>
      <c r="L16" s="84" t="s">
        <v>265</v>
      </c>
      <c r="M16" s="84"/>
    </row>
    <row r="17" spans="1:15" x14ac:dyDescent="0.25">
      <c r="B17" s="60" t="s">
        <v>254</v>
      </c>
      <c r="C17" s="61" t="s">
        <v>242</v>
      </c>
      <c r="D17" s="60" t="s">
        <v>254</v>
      </c>
      <c r="E17" s="61" t="s">
        <v>242</v>
      </c>
      <c r="F17" s="60" t="s">
        <v>254</v>
      </c>
      <c r="G17" s="61" t="s">
        <v>242</v>
      </c>
      <c r="H17" s="60" t="s">
        <v>254</v>
      </c>
      <c r="I17" s="61" t="s">
        <v>242</v>
      </c>
      <c r="J17" s="60" t="s">
        <v>254</v>
      </c>
      <c r="K17" s="61" t="s">
        <v>242</v>
      </c>
      <c r="L17" s="60" t="s">
        <v>254</v>
      </c>
      <c r="M17" s="61" t="s">
        <v>242</v>
      </c>
    </row>
    <row r="18" spans="1:15" x14ac:dyDescent="0.25">
      <c r="A18" s="27" t="s">
        <v>256</v>
      </c>
      <c r="B18" s="30">
        <f>D18+F18+H18+J18+L18</f>
        <v>57883501.993474893</v>
      </c>
      <c r="C18" s="62">
        <f t="shared" ref="C18:C19" si="8">E18+G18+I18+K18+M18</f>
        <v>0.99999999999999989</v>
      </c>
      <c r="D18" s="30">
        <f>F11</f>
        <v>37038097.736613795</v>
      </c>
      <c r="E18" s="62">
        <f t="shared" ref="E18:E19" si="9">D18/$B18</f>
        <v>0.63987313243053323</v>
      </c>
      <c r="F18" s="30">
        <f>H11</f>
        <v>14720863.76453631</v>
      </c>
      <c r="G18" s="62">
        <f t="shared" ref="G18:G19" si="10">F18/$B18</f>
        <v>0.25431881723734973</v>
      </c>
      <c r="H18" s="30">
        <f>J11</f>
        <v>4838332.2632428389</v>
      </c>
      <c r="I18" s="62">
        <f t="shared" ref="I18:I19" si="11">H18/$B18</f>
        <v>8.3587414316919795E-2</v>
      </c>
      <c r="J18" s="30">
        <f>L11</f>
        <v>443689.1110109564</v>
      </c>
      <c r="K18" s="62">
        <f t="shared" ref="K18:K19" si="12">J18/$B18</f>
        <v>7.6652084917214012E-3</v>
      </c>
      <c r="L18" s="30">
        <f>N11</f>
        <v>842519.11807099532</v>
      </c>
      <c r="M18" s="62">
        <f t="shared" ref="M18:M19" si="13">L18/$B18</f>
        <v>1.4555427523475878E-2</v>
      </c>
      <c r="O18" s="30"/>
    </row>
    <row r="19" spans="1:15" x14ac:dyDescent="0.25">
      <c r="A19" s="17" t="s">
        <v>257</v>
      </c>
      <c r="B19" s="30">
        <f>D19+F19+H19+J19+L19</f>
        <v>32088542.540462378</v>
      </c>
      <c r="C19" s="62">
        <f t="shared" si="8"/>
        <v>1</v>
      </c>
      <c r="D19" s="30">
        <f t="shared" ref="D19:L20" si="14">F12</f>
        <v>21510438.324620988</v>
      </c>
      <c r="E19" s="62">
        <f t="shared" si="9"/>
        <v>0.67034637978640443</v>
      </c>
      <c r="F19" s="30">
        <f t="shared" si="14"/>
        <v>7173008.3632675782</v>
      </c>
      <c r="G19" s="62">
        <f t="shared" si="10"/>
        <v>0.22353799192414861</v>
      </c>
      <c r="H19" s="30">
        <f t="shared" si="14"/>
        <v>2270217.7661921121</v>
      </c>
      <c r="I19" s="62">
        <f t="shared" si="11"/>
        <v>7.0748547190308111E-2</v>
      </c>
      <c r="J19" s="30">
        <f t="shared" si="14"/>
        <v>236538.71681090002</v>
      </c>
      <c r="K19" s="62">
        <f t="shared" si="12"/>
        <v>7.371438466319687E-3</v>
      </c>
      <c r="L19" s="30">
        <f t="shared" si="14"/>
        <v>898339.3695708008</v>
      </c>
      <c r="M19" s="62">
        <f t="shared" si="13"/>
        <v>2.7995642632819191E-2</v>
      </c>
      <c r="O19" s="30"/>
    </row>
    <row r="20" spans="1:15" x14ac:dyDescent="0.25">
      <c r="A20" t="s">
        <v>22</v>
      </c>
      <c r="B20" s="30">
        <f>B13-C13-D13</f>
        <v>1671877000</v>
      </c>
      <c r="C20" s="62">
        <f>E20+G20+I20+K20+M20</f>
        <v>1</v>
      </c>
      <c r="D20" s="30">
        <f t="shared" si="14"/>
        <v>1162213900</v>
      </c>
      <c r="E20" s="62">
        <f>D20/$B20</f>
        <v>0.69515514598262906</v>
      </c>
      <c r="F20" s="30">
        <f t="shared" si="14"/>
        <v>339775400</v>
      </c>
      <c r="G20" s="62">
        <f>F20/$B20</f>
        <v>0.20322990267824725</v>
      </c>
      <c r="H20" s="30">
        <f t="shared" si="14"/>
        <v>127415775</v>
      </c>
      <c r="I20" s="62">
        <f>H20/$B20</f>
        <v>7.621121350434272E-2</v>
      </c>
      <c r="J20" s="30">
        <f t="shared" si="14"/>
        <v>10617981.25</v>
      </c>
      <c r="K20" s="62">
        <f>J20/$B20</f>
        <v>6.3509344586952267E-3</v>
      </c>
      <c r="L20" s="30">
        <f t="shared" si="14"/>
        <v>31853943.750000004</v>
      </c>
      <c r="M20" s="62">
        <f>L20/$B20</f>
        <v>1.9052803376085684E-2</v>
      </c>
    </row>
    <row r="21" spans="1:15" x14ac:dyDescent="0.25">
      <c r="B21" s="30"/>
    </row>
  </sheetData>
  <mergeCells count="14">
    <mergeCell ref="O8:P8"/>
    <mergeCell ref="B16:C16"/>
    <mergeCell ref="D16:E16"/>
    <mergeCell ref="F16:G16"/>
    <mergeCell ref="H16:I16"/>
    <mergeCell ref="J16:K16"/>
    <mergeCell ref="L16:M16"/>
    <mergeCell ref="C8:E8"/>
    <mergeCell ref="E9:F9"/>
    <mergeCell ref="G8:H8"/>
    <mergeCell ref="I8:N8"/>
    <mergeCell ref="I9:J9"/>
    <mergeCell ref="K9:L9"/>
    <mergeCell ref="M9:N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4" sqref="A4"/>
      <selection pane="bottomRight" sqref="A1:R164"/>
    </sheetView>
  </sheetViews>
  <sheetFormatPr defaultRowHeight="15" x14ac:dyDescent="0.25"/>
  <cols>
    <col min="1" max="1" width="46" customWidth="1"/>
    <col min="2" max="15" width="14.85546875" customWidth="1"/>
  </cols>
  <sheetData>
    <row r="1" spans="1:18" ht="15.75" x14ac:dyDescent="0.25">
      <c r="A1" s="93" t="s">
        <v>267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x14ac:dyDescent="0.25">
      <c r="A2" s="9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05" x14ac:dyDescent="0.25">
      <c r="A3" s="95" t="s">
        <v>268</v>
      </c>
      <c r="B3" s="96" t="s">
        <v>0</v>
      </c>
      <c r="C3" s="96" t="s">
        <v>269</v>
      </c>
      <c r="D3" s="97" t="s">
        <v>227</v>
      </c>
      <c r="E3" s="97" t="s">
        <v>228</v>
      </c>
      <c r="F3" s="97" t="s">
        <v>229</v>
      </c>
      <c r="G3" s="97" t="s">
        <v>230</v>
      </c>
      <c r="H3" s="97" t="s">
        <v>231</v>
      </c>
      <c r="I3" s="97" t="s">
        <v>232</v>
      </c>
      <c r="J3" s="97" t="s">
        <v>233</v>
      </c>
      <c r="K3" s="97" t="s">
        <v>270</v>
      </c>
      <c r="L3" s="97" t="s">
        <v>234</v>
      </c>
      <c r="M3" s="97" t="s">
        <v>235</v>
      </c>
      <c r="N3" s="97" t="s">
        <v>236</v>
      </c>
      <c r="O3" s="97" t="s">
        <v>271</v>
      </c>
      <c r="P3" s="97" t="s">
        <v>237</v>
      </c>
      <c r="Q3" s="97" t="s">
        <v>238</v>
      </c>
      <c r="R3" s="98" t="s">
        <v>239</v>
      </c>
    </row>
    <row r="4" spans="1:18" x14ac:dyDescent="0.25">
      <c r="A4" s="99" t="s">
        <v>272</v>
      </c>
      <c r="B4" s="3" t="str">
        <f>VLOOKUP(A4,[2]Taul1!$A$2:$B$168,2,FALSE)</f>
        <v>ABB Oy</v>
      </c>
      <c r="C4" s="3" t="s">
        <v>273</v>
      </c>
      <c r="D4" s="8">
        <v>0</v>
      </c>
      <c r="E4" s="8">
        <v>50</v>
      </c>
      <c r="F4" s="8">
        <v>50</v>
      </c>
      <c r="G4" s="8">
        <v>0</v>
      </c>
      <c r="H4" s="9">
        <v>0.315</v>
      </c>
      <c r="I4" s="10">
        <v>15.8</v>
      </c>
      <c r="J4" s="8">
        <v>0</v>
      </c>
      <c r="K4" s="8">
        <f>M4-L4</f>
        <v>129172</v>
      </c>
      <c r="L4" s="8">
        <v>352500</v>
      </c>
      <c r="M4" s="8">
        <v>481672</v>
      </c>
      <c r="N4" s="8">
        <v>0</v>
      </c>
      <c r="O4" s="10">
        <v>0</v>
      </c>
      <c r="P4" s="8">
        <v>0</v>
      </c>
      <c r="Q4" s="8">
        <v>481672</v>
      </c>
      <c r="R4" s="11">
        <v>26951</v>
      </c>
    </row>
    <row r="5" spans="1:18" x14ac:dyDescent="0.25">
      <c r="A5" s="99" t="s">
        <v>274</v>
      </c>
      <c r="B5" s="3" t="str">
        <f>VLOOKUP(A5,[2]Taul1!$A$2:$B$168,2,FALSE)</f>
        <v>Ahlmanin koulun Säätiö sr</v>
      </c>
      <c r="C5" s="3" t="s">
        <v>275</v>
      </c>
      <c r="D5" s="8">
        <v>329</v>
      </c>
      <c r="E5" s="8">
        <v>0</v>
      </c>
      <c r="F5" s="8">
        <v>329</v>
      </c>
      <c r="G5" s="8">
        <v>0</v>
      </c>
      <c r="H5" s="9">
        <v>1.1223819660000001</v>
      </c>
      <c r="I5" s="10">
        <v>369.3</v>
      </c>
      <c r="J5" s="8">
        <v>0</v>
      </c>
      <c r="K5" s="8">
        <f t="shared" ref="K5:K68" si="0">M5-L5</f>
        <v>3019202</v>
      </c>
      <c r="L5" s="8">
        <v>0</v>
      </c>
      <c r="M5" s="8">
        <v>3019202</v>
      </c>
      <c r="N5" s="8">
        <v>171</v>
      </c>
      <c r="O5" s="10">
        <v>10773</v>
      </c>
      <c r="P5" s="8">
        <v>258728.03308472736</v>
      </c>
      <c r="Q5" s="8">
        <v>3277930.0330847274</v>
      </c>
      <c r="R5" s="11">
        <v>168931</v>
      </c>
    </row>
    <row r="6" spans="1:18" x14ac:dyDescent="0.25">
      <c r="A6" s="99" t="s">
        <v>276</v>
      </c>
      <c r="B6" s="3" t="str">
        <f>VLOOKUP(A6,[2]Taul1!$A$2:$B$168,2,FALSE)</f>
        <v>Air Navigation Services Finland Oy</v>
      </c>
      <c r="C6" s="3" t="s">
        <v>273</v>
      </c>
      <c r="D6" s="8">
        <v>20</v>
      </c>
      <c r="E6" s="8">
        <v>0</v>
      </c>
      <c r="F6" s="8">
        <v>20</v>
      </c>
      <c r="G6" s="8">
        <v>0</v>
      </c>
      <c r="H6" s="9">
        <v>0.64306122399999999</v>
      </c>
      <c r="I6" s="10">
        <v>12.9</v>
      </c>
      <c r="J6" s="8">
        <v>0</v>
      </c>
      <c r="K6" s="8">
        <f t="shared" si="0"/>
        <v>105464</v>
      </c>
      <c r="L6" s="8">
        <v>1400000</v>
      </c>
      <c r="M6" s="8">
        <v>1505464</v>
      </c>
      <c r="N6" s="8">
        <v>0</v>
      </c>
      <c r="O6" s="10">
        <v>0</v>
      </c>
      <c r="P6" s="8">
        <v>0</v>
      </c>
      <c r="Q6" s="8">
        <v>1505464</v>
      </c>
      <c r="R6" s="11">
        <v>84234</v>
      </c>
    </row>
    <row r="7" spans="1:18" x14ac:dyDescent="0.25">
      <c r="A7" s="99" t="s">
        <v>277</v>
      </c>
      <c r="B7" s="3" t="str">
        <f>VLOOKUP(A7,[2]Taul1!$A$2:$B$168,2,FALSE)</f>
        <v>Aitoon Emäntäkoulu Oy</v>
      </c>
      <c r="C7" s="3" t="s">
        <v>275</v>
      </c>
      <c r="D7" s="8">
        <v>79</v>
      </c>
      <c r="E7" s="8">
        <v>5</v>
      </c>
      <c r="F7" s="8">
        <v>84</v>
      </c>
      <c r="G7" s="8">
        <v>0</v>
      </c>
      <c r="H7" s="9">
        <v>4.3422609469999998</v>
      </c>
      <c r="I7" s="10">
        <v>364.7</v>
      </c>
      <c r="J7" s="8">
        <v>0</v>
      </c>
      <c r="K7" s="8">
        <f t="shared" si="0"/>
        <v>2981595</v>
      </c>
      <c r="L7" s="8">
        <v>0</v>
      </c>
      <c r="M7" s="8">
        <v>2981595</v>
      </c>
      <c r="N7" s="8">
        <v>16</v>
      </c>
      <c r="O7" s="10">
        <v>1192</v>
      </c>
      <c r="P7" s="8">
        <v>28627.47753058526</v>
      </c>
      <c r="Q7" s="8">
        <v>3010222.4775305851</v>
      </c>
      <c r="R7" s="11">
        <v>166827</v>
      </c>
    </row>
    <row r="8" spans="1:18" x14ac:dyDescent="0.25">
      <c r="A8" s="99" t="s">
        <v>278</v>
      </c>
      <c r="B8" s="3" t="str">
        <f>VLOOKUP(A8,[2]Taul1!$A$2:$B$168,2,FALSE)</f>
        <v>Ami-säätiö sr</v>
      </c>
      <c r="C8" s="3" t="s">
        <v>273</v>
      </c>
      <c r="D8" s="8">
        <v>1666</v>
      </c>
      <c r="E8" s="8">
        <v>965</v>
      </c>
      <c r="F8" s="8">
        <v>2631</v>
      </c>
      <c r="G8" s="8">
        <v>580</v>
      </c>
      <c r="H8" s="9">
        <v>0.81467007599999997</v>
      </c>
      <c r="I8" s="10">
        <v>2143.4</v>
      </c>
      <c r="J8" s="8">
        <v>0</v>
      </c>
      <c r="K8" s="8">
        <f t="shared" si="0"/>
        <v>17523307</v>
      </c>
      <c r="L8" s="8">
        <v>0</v>
      </c>
      <c r="M8" s="8">
        <v>17523307</v>
      </c>
      <c r="N8" s="8">
        <v>1671</v>
      </c>
      <c r="O8" s="10">
        <v>50039</v>
      </c>
      <c r="P8" s="8">
        <v>1201753.6477793253</v>
      </c>
      <c r="Q8" s="8">
        <v>18725060.647779327</v>
      </c>
      <c r="R8" s="11">
        <v>980469</v>
      </c>
    </row>
    <row r="9" spans="1:18" x14ac:dyDescent="0.25">
      <c r="A9" s="99" t="s">
        <v>279</v>
      </c>
      <c r="B9" s="3" t="str">
        <f>VLOOKUP(A9,[2]Taul1!$A$2:$B$168,2,FALSE)</f>
        <v>Ammattienedistämislaitossäätiö AEL sr</v>
      </c>
      <c r="C9" s="3" t="s">
        <v>273</v>
      </c>
      <c r="D9" s="8">
        <v>818</v>
      </c>
      <c r="E9" s="8">
        <v>207</v>
      </c>
      <c r="F9" s="8">
        <v>1025</v>
      </c>
      <c r="G9" s="8">
        <v>0</v>
      </c>
      <c r="H9" s="9">
        <v>0.76111524100000005</v>
      </c>
      <c r="I9" s="10">
        <v>780.1</v>
      </c>
      <c r="J9" s="8">
        <v>0</v>
      </c>
      <c r="K9" s="8">
        <f t="shared" si="0"/>
        <v>6377686</v>
      </c>
      <c r="L9" s="8">
        <v>0</v>
      </c>
      <c r="M9" s="8">
        <v>6377686</v>
      </c>
      <c r="N9" s="8">
        <v>631</v>
      </c>
      <c r="O9" s="10">
        <v>13497</v>
      </c>
      <c r="P9" s="8">
        <v>324148.54381737352</v>
      </c>
      <c r="Q9" s="8">
        <v>6701834.5438173739</v>
      </c>
      <c r="R9" s="11">
        <v>356846</v>
      </c>
    </row>
    <row r="10" spans="1:18" x14ac:dyDescent="0.25">
      <c r="A10" s="99" t="s">
        <v>280</v>
      </c>
      <c r="B10" s="3" t="str">
        <f>VLOOKUP(A10,[2]Taul1!$A$2:$B$168,2,FALSE)</f>
        <v>Ammattiopisto Spesia Oy</v>
      </c>
      <c r="C10" s="3" t="s">
        <v>273</v>
      </c>
      <c r="D10" s="8">
        <v>986</v>
      </c>
      <c r="E10" s="8">
        <v>120</v>
      </c>
      <c r="F10" s="8">
        <v>1106</v>
      </c>
      <c r="G10" s="8">
        <v>0</v>
      </c>
      <c r="H10" s="9">
        <v>3.9528091380000001</v>
      </c>
      <c r="I10" s="10">
        <v>4371.8</v>
      </c>
      <c r="J10" s="8">
        <v>0</v>
      </c>
      <c r="K10" s="8">
        <f t="shared" si="0"/>
        <v>35741529</v>
      </c>
      <c r="L10" s="8">
        <v>0</v>
      </c>
      <c r="M10" s="8">
        <v>35741529</v>
      </c>
      <c r="N10" s="8">
        <v>221</v>
      </c>
      <c r="O10" s="10">
        <v>14916</v>
      </c>
      <c r="P10" s="8">
        <v>358227.73057567934</v>
      </c>
      <c r="Q10" s="8">
        <v>36099756.730575681</v>
      </c>
      <c r="R10" s="11">
        <v>1999820</v>
      </c>
    </row>
    <row r="11" spans="1:18" x14ac:dyDescent="0.25">
      <c r="A11" s="99" t="s">
        <v>281</v>
      </c>
      <c r="B11" s="3" t="str">
        <f>VLOOKUP(A11,[2]Taul1!$A$2:$B$168,2,FALSE)</f>
        <v>Ava-instituutin kannatusyhdistys ry</v>
      </c>
      <c r="C11" s="3" t="s">
        <v>273</v>
      </c>
      <c r="D11" s="8">
        <v>68</v>
      </c>
      <c r="E11" s="8">
        <v>4</v>
      </c>
      <c r="F11" s="8">
        <v>72</v>
      </c>
      <c r="G11" s="8">
        <v>0</v>
      </c>
      <c r="H11" s="9">
        <v>0.59584580399999998</v>
      </c>
      <c r="I11" s="10">
        <v>42.9</v>
      </c>
      <c r="J11" s="8">
        <v>0</v>
      </c>
      <c r="K11" s="8">
        <f t="shared" si="0"/>
        <v>350728</v>
      </c>
      <c r="L11" s="8">
        <v>0</v>
      </c>
      <c r="M11" s="8">
        <v>350728</v>
      </c>
      <c r="N11" s="8">
        <v>127</v>
      </c>
      <c r="O11" s="10">
        <v>1591</v>
      </c>
      <c r="P11" s="8">
        <v>38209.997274464054</v>
      </c>
      <c r="Q11" s="8">
        <v>388937.99727446405</v>
      </c>
      <c r="R11" s="11">
        <v>19624</v>
      </c>
    </row>
    <row r="12" spans="1:18" x14ac:dyDescent="0.25">
      <c r="A12" s="99" t="s">
        <v>282</v>
      </c>
      <c r="B12" s="3" t="str">
        <f>VLOOKUP(A12,[2]Taul1!$A$2:$B$168,2,FALSE)</f>
        <v>Axxell Utbildning Ab</v>
      </c>
      <c r="C12" s="3" t="s">
        <v>273</v>
      </c>
      <c r="D12" s="8">
        <v>1592</v>
      </c>
      <c r="E12" s="8">
        <v>139</v>
      </c>
      <c r="F12" s="8">
        <v>1731</v>
      </c>
      <c r="G12" s="8">
        <v>30</v>
      </c>
      <c r="H12" s="9">
        <v>1.053823161</v>
      </c>
      <c r="I12" s="10">
        <v>1824.2</v>
      </c>
      <c r="J12" s="8">
        <v>0</v>
      </c>
      <c r="K12" s="8">
        <f t="shared" si="0"/>
        <v>14913696</v>
      </c>
      <c r="L12" s="8">
        <v>0</v>
      </c>
      <c r="M12" s="8">
        <v>14913696</v>
      </c>
      <c r="N12" s="8">
        <v>737</v>
      </c>
      <c r="O12" s="10">
        <v>34475</v>
      </c>
      <c r="P12" s="8">
        <v>827963.32874742185</v>
      </c>
      <c r="Q12" s="8">
        <v>15741659.328747422</v>
      </c>
      <c r="R12" s="11">
        <v>834455</v>
      </c>
    </row>
    <row r="13" spans="1:18" x14ac:dyDescent="0.25">
      <c r="A13" s="99" t="s">
        <v>283</v>
      </c>
      <c r="B13" s="3" t="str">
        <f>VLOOKUP(A13,[2]Taul1!$A$2:$B$168,2,FALSE)</f>
        <v>Careeria Oy</v>
      </c>
      <c r="C13" s="3" t="s">
        <v>273</v>
      </c>
      <c r="D13" s="8">
        <v>2494</v>
      </c>
      <c r="E13" s="8">
        <v>410</v>
      </c>
      <c r="F13" s="8">
        <v>2904</v>
      </c>
      <c r="G13" s="8">
        <v>180</v>
      </c>
      <c r="H13" s="9">
        <v>0.92377082799999999</v>
      </c>
      <c r="I13" s="10">
        <v>2682.6</v>
      </c>
      <c r="J13" s="8">
        <v>0</v>
      </c>
      <c r="K13" s="8">
        <f t="shared" si="0"/>
        <v>21931521</v>
      </c>
      <c r="L13" s="8">
        <v>0</v>
      </c>
      <c r="M13" s="8">
        <v>21931521</v>
      </c>
      <c r="N13" s="8">
        <v>1301</v>
      </c>
      <c r="O13" s="10">
        <v>47105</v>
      </c>
      <c r="P13" s="8">
        <v>1131289.7056025325</v>
      </c>
      <c r="Q13" s="8">
        <v>23062810.705602534</v>
      </c>
      <c r="R13" s="11">
        <v>1227119</v>
      </c>
    </row>
    <row r="14" spans="1:18" x14ac:dyDescent="0.25">
      <c r="A14" s="99" t="s">
        <v>284</v>
      </c>
      <c r="B14" s="3" t="str">
        <f>VLOOKUP(A14,[2]Taul1!$A$2:$B$168,2,FALSE)</f>
        <v>Cargotec Finland Oy</v>
      </c>
      <c r="C14" s="3" t="s">
        <v>275</v>
      </c>
      <c r="D14" s="8">
        <v>0</v>
      </c>
      <c r="E14" s="8">
        <v>0</v>
      </c>
      <c r="F14" s="8">
        <v>0</v>
      </c>
      <c r="G14" s="8">
        <v>0</v>
      </c>
      <c r="H14" s="9">
        <v>0.315</v>
      </c>
      <c r="I14" s="10">
        <v>0</v>
      </c>
      <c r="J14" s="8">
        <v>0</v>
      </c>
      <c r="K14" s="8">
        <f t="shared" si="0"/>
        <v>0</v>
      </c>
      <c r="L14" s="8">
        <v>0</v>
      </c>
      <c r="M14" s="8">
        <v>0</v>
      </c>
      <c r="N14" s="8">
        <v>0</v>
      </c>
      <c r="O14" s="10">
        <v>0</v>
      </c>
      <c r="P14" s="8">
        <v>0</v>
      </c>
      <c r="Q14" s="8">
        <v>0</v>
      </c>
      <c r="R14" s="11">
        <v>0</v>
      </c>
    </row>
    <row r="15" spans="1:18" x14ac:dyDescent="0.25">
      <c r="A15" s="99" t="s">
        <v>285</v>
      </c>
      <c r="B15" s="3" t="str">
        <f>VLOOKUP(A15,[2]Taul1!$A$2:$B$168,2,FALSE)</f>
        <v>Cimson Koulutuspalvelut Oy</v>
      </c>
      <c r="C15" s="3" t="s">
        <v>273</v>
      </c>
      <c r="D15" s="8">
        <v>0</v>
      </c>
      <c r="E15" s="8">
        <v>10</v>
      </c>
      <c r="F15" s="8">
        <v>10</v>
      </c>
      <c r="G15" s="8">
        <v>10</v>
      </c>
      <c r="H15" s="9">
        <v>1</v>
      </c>
      <c r="I15" s="10">
        <v>10</v>
      </c>
      <c r="J15" s="8">
        <v>0</v>
      </c>
      <c r="K15" s="8">
        <f t="shared" si="0"/>
        <v>81755</v>
      </c>
      <c r="L15" s="8">
        <v>0</v>
      </c>
      <c r="M15" s="8">
        <v>81755</v>
      </c>
      <c r="N15" s="8"/>
      <c r="O15" s="10">
        <v>0</v>
      </c>
      <c r="P15" s="8">
        <v>0</v>
      </c>
      <c r="Q15" s="8">
        <v>81755</v>
      </c>
      <c r="R15" s="11">
        <v>4574</v>
      </c>
    </row>
    <row r="16" spans="1:18" x14ac:dyDescent="0.25">
      <c r="A16" s="99" t="s">
        <v>286</v>
      </c>
      <c r="B16" s="3" t="str">
        <f>VLOOKUP(A16,[2]Taul1!$A$2:$B$168,2,FALSE)</f>
        <v>Espoon seudun koulutuskuntayhtymä Omnia</v>
      </c>
      <c r="C16" s="3" t="s">
        <v>273</v>
      </c>
      <c r="D16" s="8">
        <v>5838</v>
      </c>
      <c r="E16" s="8">
        <v>715</v>
      </c>
      <c r="F16" s="8">
        <v>6553</v>
      </c>
      <c r="G16" s="8">
        <v>200</v>
      </c>
      <c r="H16" s="9">
        <v>0.970835844</v>
      </c>
      <c r="I16" s="10">
        <v>6361.9</v>
      </c>
      <c r="J16" s="8">
        <v>-473804.8327784416</v>
      </c>
      <c r="K16" s="8">
        <f t="shared" si="0"/>
        <v>51537731</v>
      </c>
      <c r="L16" s="8">
        <v>0</v>
      </c>
      <c r="M16" s="8">
        <v>51537731</v>
      </c>
      <c r="N16" s="8">
        <v>3260</v>
      </c>
      <c r="O16" s="10">
        <v>153238</v>
      </c>
      <c r="P16" s="8">
        <v>3680215.9411340808</v>
      </c>
      <c r="Q16" s="8">
        <v>55217946.94113408</v>
      </c>
      <c r="R16" s="11">
        <v>0</v>
      </c>
    </row>
    <row r="17" spans="1:18" x14ac:dyDescent="0.25">
      <c r="A17" s="99" t="s">
        <v>287</v>
      </c>
      <c r="B17" s="3" t="str">
        <f>VLOOKUP(A17,[2]Taul1!$A$2:$B$168,2,FALSE)</f>
        <v>Etelä-Karjalan Koulutuskuntayhtymä</v>
      </c>
      <c r="C17" s="3" t="s">
        <v>288</v>
      </c>
      <c r="D17" s="8">
        <v>2900</v>
      </c>
      <c r="E17" s="8">
        <v>465</v>
      </c>
      <c r="F17" s="8">
        <v>3365</v>
      </c>
      <c r="G17" s="8">
        <v>216</v>
      </c>
      <c r="H17" s="9">
        <v>0.99855317099999996</v>
      </c>
      <c r="I17" s="10">
        <v>3360.1</v>
      </c>
      <c r="J17" s="8">
        <v>-250244.67825945735</v>
      </c>
      <c r="K17" s="8">
        <f t="shared" si="0"/>
        <v>27220159</v>
      </c>
      <c r="L17" s="8">
        <v>450000</v>
      </c>
      <c r="M17" s="8">
        <v>27670159</v>
      </c>
      <c r="N17" s="8">
        <v>1289</v>
      </c>
      <c r="O17" s="10">
        <v>62888</v>
      </c>
      <c r="P17" s="8">
        <v>1510339.6031404745</v>
      </c>
      <c r="Q17" s="8">
        <v>29180498.603140473</v>
      </c>
      <c r="R17" s="11">
        <v>0</v>
      </c>
    </row>
    <row r="18" spans="1:18" x14ac:dyDescent="0.25">
      <c r="A18" s="99" t="s">
        <v>289</v>
      </c>
      <c r="B18" s="3" t="str">
        <f>VLOOKUP(A18,[2]Taul1!$A$2:$B$168,2,FALSE)</f>
        <v>Etelä-Savon Koulutus Oy</v>
      </c>
      <c r="C18" s="3" t="s">
        <v>290</v>
      </c>
      <c r="D18" s="8">
        <v>2518</v>
      </c>
      <c r="E18" s="8">
        <v>178</v>
      </c>
      <c r="F18" s="8">
        <v>2696</v>
      </c>
      <c r="G18" s="8">
        <v>95</v>
      </c>
      <c r="H18" s="9">
        <v>1.113478644</v>
      </c>
      <c r="I18" s="10">
        <v>3001.9</v>
      </c>
      <c r="J18" s="8">
        <v>0</v>
      </c>
      <c r="K18" s="8">
        <f t="shared" si="0"/>
        <v>24541950</v>
      </c>
      <c r="L18" s="8">
        <v>0</v>
      </c>
      <c r="M18" s="8">
        <v>24541950</v>
      </c>
      <c r="N18" s="8">
        <v>1164</v>
      </c>
      <c r="O18" s="10">
        <v>63123</v>
      </c>
      <c r="P18" s="8">
        <v>1515983.443089877</v>
      </c>
      <c r="Q18" s="8">
        <v>26057933.443089876</v>
      </c>
      <c r="R18" s="11">
        <v>1373178</v>
      </c>
    </row>
    <row r="19" spans="1:18" x14ac:dyDescent="0.25">
      <c r="A19" s="99" t="s">
        <v>291</v>
      </c>
      <c r="B19" s="3" t="str">
        <f>VLOOKUP(A19,[2]Taul1!$A$2:$B$168,2,FALSE)</f>
        <v>Eurajoen kristillisen opiston kannatusyhdistys r.y.</v>
      </c>
      <c r="C19" s="3" t="s">
        <v>292</v>
      </c>
      <c r="D19" s="8">
        <v>37</v>
      </c>
      <c r="E19" s="8">
        <v>0</v>
      </c>
      <c r="F19" s="8">
        <v>37</v>
      </c>
      <c r="G19" s="8">
        <v>0</v>
      </c>
      <c r="H19" s="9">
        <v>0.87824999999999998</v>
      </c>
      <c r="I19" s="10">
        <v>32.5</v>
      </c>
      <c r="J19" s="8">
        <v>0</v>
      </c>
      <c r="K19" s="8">
        <f t="shared" si="0"/>
        <v>265703</v>
      </c>
      <c r="L19" s="8">
        <v>0</v>
      </c>
      <c r="M19" s="8">
        <v>265703</v>
      </c>
      <c r="N19" s="8">
        <v>21</v>
      </c>
      <c r="O19" s="10">
        <v>420</v>
      </c>
      <c r="P19" s="8">
        <v>10086.862888293464</v>
      </c>
      <c r="Q19" s="8">
        <v>275789.86288829346</v>
      </c>
      <c r="R19" s="11">
        <v>14867</v>
      </c>
    </row>
    <row r="20" spans="1:18" x14ac:dyDescent="0.25">
      <c r="A20" s="99" t="s">
        <v>293</v>
      </c>
      <c r="B20" s="3" t="str">
        <f>VLOOKUP(A20,[2]Taul1!$A$2:$B$168,2,FALSE)</f>
        <v>Finnair Oyj</v>
      </c>
      <c r="C20" s="3" t="s">
        <v>273</v>
      </c>
      <c r="D20" s="8">
        <v>0</v>
      </c>
      <c r="E20" s="8">
        <v>73</v>
      </c>
      <c r="F20" s="8">
        <v>73</v>
      </c>
      <c r="G20" s="8">
        <v>0</v>
      </c>
      <c r="H20" s="9">
        <v>0.315</v>
      </c>
      <c r="I20" s="10">
        <v>23</v>
      </c>
      <c r="J20" s="8">
        <v>0</v>
      </c>
      <c r="K20" s="8">
        <f t="shared" si="0"/>
        <v>188036</v>
      </c>
      <c r="L20" s="8">
        <v>1025000</v>
      </c>
      <c r="M20" s="8">
        <v>1213036</v>
      </c>
      <c r="N20" s="8">
        <v>0</v>
      </c>
      <c r="O20" s="10">
        <v>0</v>
      </c>
      <c r="P20" s="8">
        <v>0</v>
      </c>
      <c r="Q20" s="8">
        <v>1213036</v>
      </c>
      <c r="R20" s="11">
        <v>67872</v>
      </c>
    </row>
    <row r="21" spans="1:18" x14ac:dyDescent="0.25">
      <c r="A21" s="99" t="s">
        <v>294</v>
      </c>
      <c r="B21" s="3" t="str">
        <f>VLOOKUP(A21,[2]Taul1!$A$2:$B$168,2,FALSE)</f>
        <v>Folkhälsan Utbildning Ab</v>
      </c>
      <c r="C21" s="3" t="s">
        <v>273</v>
      </c>
      <c r="D21" s="8">
        <v>108</v>
      </c>
      <c r="E21" s="8">
        <v>6</v>
      </c>
      <c r="F21" s="8">
        <v>114</v>
      </c>
      <c r="G21" s="8">
        <v>0</v>
      </c>
      <c r="H21" s="9">
        <v>1.7004698869999999</v>
      </c>
      <c r="I21" s="10">
        <v>193.9</v>
      </c>
      <c r="J21" s="8">
        <v>0</v>
      </c>
      <c r="K21" s="8">
        <f t="shared" si="0"/>
        <v>1585224</v>
      </c>
      <c r="L21" s="8">
        <v>0</v>
      </c>
      <c r="M21" s="8">
        <v>1585224</v>
      </c>
      <c r="N21" s="8">
        <v>54</v>
      </c>
      <c r="O21" s="10">
        <v>3721</v>
      </c>
      <c r="P21" s="8">
        <v>89364.801922238054</v>
      </c>
      <c r="Q21" s="8">
        <v>1674588.801922238</v>
      </c>
      <c r="R21" s="11">
        <v>88697</v>
      </c>
    </row>
    <row r="22" spans="1:18" x14ac:dyDescent="0.25">
      <c r="A22" s="99" t="s">
        <v>295</v>
      </c>
      <c r="B22" s="3" t="str">
        <f>VLOOKUP(A22,[2]Taul1!$A$2:$B$168,2,FALSE)</f>
        <v>Fria kristliga Folkhögskolan i Vasa</v>
      </c>
      <c r="C22" s="3" t="s">
        <v>296</v>
      </c>
      <c r="D22" s="8">
        <v>26</v>
      </c>
      <c r="E22" s="8">
        <v>0</v>
      </c>
      <c r="F22" s="8">
        <v>26</v>
      </c>
      <c r="G22" s="8">
        <v>0</v>
      </c>
      <c r="H22" s="9">
        <v>1.3</v>
      </c>
      <c r="I22" s="10">
        <v>33.799999999999997</v>
      </c>
      <c r="J22" s="8">
        <v>0</v>
      </c>
      <c r="K22" s="8">
        <f t="shared" si="0"/>
        <v>276331</v>
      </c>
      <c r="L22" s="8">
        <v>0</v>
      </c>
      <c r="M22" s="8">
        <v>276331</v>
      </c>
      <c r="N22" s="8">
        <v>9</v>
      </c>
      <c r="O22" s="10">
        <v>642</v>
      </c>
      <c r="P22" s="8">
        <v>15418.490414962867</v>
      </c>
      <c r="Q22" s="8">
        <v>291749.49041496287</v>
      </c>
      <c r="R22" s="11">
        <v>15461</v>
      </c>
    </row>
    <row r="23" spans="1:18" x14ac:dyDescent="0.25">
      <c r="A23" s="99" t="s">
        <v>297</v>
      </c>
      <c r="B23" s="3" t="str">
        <f>VLOOKUP(A23,[2]Taul1!$A$2:$B$168,2,FALSE)</f>
        <v>Fysikaalinen hoitolaitos Arcus Lumio &amp; Pirttimaa</v>
      </c>
      <c r="C23" s="3" t="s">
        <v>275</v>
      </c>
      <c r="D23" s="8">
        <v>29</v>
      </c>
      <c r="E23" s="8">
        <v>7</v>
      </c>
      <c r="F23" s="8">
        <v>36</v>
      </c>
      <c r="G23" s="8">
        <v>0</v>
      </c>
      <c r="H23" s="9">
        <v>0.84150000000000003</v>
      </c>
      <c r="I23" s="10">
        <v>30.3</v>
      </c>
      <c r="J23" s="8">
        <v>0</v>
      </c>
      <c r="K23" s="8">
        <f t="shared" si="0"/>
        <v>247717</v>
      </c>
      <c r="L23" s="8">
        <v>0</v>
      </c>
      <c r="M23" s="8">
        <v>247717</v>
      </c>
      <c r="N23" s="8">
        <v>133</v>
      </c>
      <c r="O23" s="10">
        <v>2448</v>
      </c>
      <c r="P23" s="8">
        <v>58792.000834624771</v>
      </c>
      <c r="Q23" s="8">
        <v>306509.00083462475</v>
      </c>
      <c r="R23" s="11">
        <v>13860</v>
      </c>
    </row>
    <row r="24" spans="1:18" x14ac:dyDescent="0.25">
      <c r="A24" s="99" t="s">
        <v>298</v>
      </c>
      <c r="B24" s="3" t="str">
        <f>VLOOKUP(A24,[2]Taul1!$A$2:$B$168,2,FALSE)</f>
        <v>Haapaveden Opiston kannatusyhdistys ry</v>
      </c>
      <c r="C24" s="3" t="s">
        <v>299</v>
      </c>
      <c r="D24" s="8">
        <v>120</v>
      </c>
      <c r="E24" s="8">
        <v>5</v>
      </c>
      <c r="F24" s="8">
        <v>125</v>
      </c>
      <c r="G24" s="8">
        <v>0</v>
      </c>
      <c r="H24" s="9">
        <v>1.0849394269999999</v>
      </c>
      <c r="I24" s="10">
        <v>135.6</v>
      </c>
      <c r="J24" s="8">
        <v>0</v>
      </c>
      <c r="K24" s="8">
        <f t="shared" si="0"/>
        <v>1108594</v>
      </c>
      <c r="L24" s="8">
        <v>0</v>
      </c>
      <c r="M24" s="8">
        <v>1108594</v>
      </c>
      <c r="N24" s="8">
        <v>54</v>
      </c>
      <c r="O24" s="10">
        <v>1899</v>
      </c>
      <c r="P24" s="8">
        <v>45607.030059212586</v>
      </c>
      <c r="Q24" s="8">
        <v>1154201.0300592126</v>
      </c>
      <c r="R24" s="11">
        <v>62028</v>
      </c>
    </row>
    <row r="25" spans="1:18" x14ac:dyDescent="0.25">
      <c r="A25" s="99" t="s">
        <v>300</v>
      </c>
      <c r="B25" s="3" t="str">
        <f>VLOOKUP(A25,[2]Taul1!$A$2:$B$168,2,FALSE)</f>
        <v>Harjun Oppimiskeskus Oy</v>
      </c>
      <c r="C25" s="3" t="s">
        <v>301</v>
      </c>
      <c r="D25" s="8">
        <v>183</v>
      </c>
      <c r="E25" s="8">
        <v>20</v>
      </c>
      <c r="F25" s="8">
        <v>203</v>
      </c>
      <c r="G25" s="8">
        <v>0</v>
      </c>
      <c r="H25" s="9">
        <v>1.6996285449999999</v>
      </c>
      <c r="I25" s="10">
        <v>345</v>
      </c>
      <c r="J25" s="8">
        <v>0</v>
      </c>
      <c r="K25" s="8">
        <f t="shared" si="0"/>
        <v>2820538</v>
      </c>
      <c r="L25" s="8">
        <v>0</v>
      </c>
      <c r="M25" s="8">
        <v>2820538</v>
      </c>
      <c r="N25" s="8">
        <v>60</v>
      </c>
      <c r="O25" s="10">
        <v>4665</v>
      </c>
      <c r="P25" s="8">
        <v>112036.22708068813</v>
      </c>
      <c r="Q25" s="8">
        <v>2932574.2270806883</v>
      </c>
      <c r="R25" s="11">
        <v>157816</v>
      </c>
    </row>
    <row r="26" spans="1:18" x14ac:dyDescent="0.25">
      <c r="A26" s="99" t="s">
        <v>302</v>
      </c>
      <c r="B26" s="3" t="str">
        <f>VLOOKUP(A26,[2]Taul1!$A$2:$B$168,2,FALSE)</f>
        <v>HAUS Kehittämiskeskus Oy</v>
      </c>
      <c r="C26" s="3" t="s">
        <v>273</v>
      </c>
      <c r="D26" s="8">
        <v>11</v>
      </c>
      <c r="E26" s="8">
        <v>14</v>
      </c>
      <c r="F26" s="8">
        <v>25</v>
      </c>
      <c r="G26" s="8">
        <v>0</v>
      </c>
      <c r="H26" s="9">
        <v>0.59499999999999997</v>
      </c>
      <c r="I26" s="10">
        <v>14.9</v>
      </c>
      <c r="J26" s="8">
        <v>0</v>
      </c>
      <c r="K26" s="8">
        <f t="shared" si="0"/>
        <v>121815</v>
      </c>
      <c r="L26" s="8">
        <v>0</v>
      </c>
      <c r="M26" s="8">
        <v>121815</v>
      </c>
      <c r="N26" s="8">
        <v>49</v>
      </c>
      <c r="O26" s="10">
        <v>438</v>
      </c>
      <c r="P26" s="8">
        <v>10519.15701207747</v>
      </c>
      <c r="Q26" s="8">
        <v>132334.15701207746</v>
      </c>
      <c r="R26" s="11">
        <v>6816</v>
      </c>
    </row>
    <row r="27" spans="1:18" x14ac:dyDescent="0.25">
      <c r="A27" s="99" t="s">
        <v>303</v>
      </c>
      <c r="B27" s="3" t="str">
        <f>VLOOKUP(A27,[2]Taul1!$A$2:$B$168,2,FALSE)</f>
        <v>Helsingin kaupunki</v>
      </c>
      <c r="C27" s="3" t="s">
        <v>273</v>
      </c>
      <c r="D27" s="8">
        <v>8947</v>
      </c>
      <c r="E27" s="8">
        <v>1029</v>
      </c>
      <c r="F27" s="8">
        <v>9976</v>
      </c>
      <c r="G27" s="8">
        <v>180</v>
      </c>
      <c r="H27" s="9">
        <v>0.99769724100000001</v>
      </c>
      <c r="I27" s="10">
        <v>9953</v>
      </c>
      <c r="J27" s="8">
        <v>-741253.32065009337</v>
      </c>
      <c r="K27" s="8">
        <f t="shared" si="0"/>
        <v>80629221</v>
      </c>
      <c r="L27" s="8">
        <v>150000</v>
      </c>
      <c r="M27" s="8">
        <v>80779221</v>
      </c>
      <c r="N27" s="8">
        <v>3696</v>
      </c>
      <c r="O27" s="10">
        <v>176425</v>
      </c>
      <c r="P27" s="8">
        <v>4237082.8215885106</v>
      </c>
      <c r="Q27" s="8">
        <v>85016303.821588516</v>
      </c>
      <c r="R27" s="11">
        <v>0</v>
      </c>
    </row>
    <row r="28" spans="1:18" x14ac:dyDescent="0.25">
      <c r="A28" s="99" t="s">
        <v>304</v>
      </c>
      <c r="B28" s="3" t="str">
        <f>VLOOKUP(A28,[2]Taul1!$A$2:$B$168,2,FALSE)</f>
        <v>Helsingin Konservatorion Säätiö sr</v>
      </c>
      <c r="C28" s="3" t="s">
        <v>273</v>
      </c>
      <c r="D28" s="8">
        <v>59</v>
      </c>
      <c r="E28" s="8">
        <v>5</v>
      </c>
      <c r="F28" s="8">
        <v>64</v>
      </c>
      <c r="G28" s="8">
        <v>0</v>
      </c>
      <c r="H28" s="9">
        <v>1.596475316</v>
      </c>
      <c r="I28" s="10">
        <v>102.2</v>
      </c>
      <c r="J28" s="8">
        <v>0</v>
      </c>
      <c r="K28" s="8">
        <f t="shared" si="0"/>
        <v>835533</v>
      </c>
      <c r="L28" s="8">
        <v>0</v>
      </c>
      <c r="M28" s="8">
        <v>835533</v>
      </c>
      <c r="N28" s="8">
        <v>22</v>
      </c>
      <c r="O28" s="10">
        <v>2347</v>
      </c>
      <c r="P28" s="8">
        <v>56366.350473392289</v>
      </c>
      <c r="Q28" s="8">
        <v>891899.35047339229</v>
      </c>
      <c r="R28" s="11">
        <v>46750</v>
      </c>
    </row>
    <row r="29" spans="1:18" x14ac:dyDescent="0.25">
      <c r="A29" s="99" t="s">
        <v>305</v>
      </c>
      <c r="B29" s="3" t="str">
        <f>VLOOKUP(A29,[2]Taul1!$A$2:$B$168,2,FALSE)</f>
        <v>Helsinki Business College Oy</v>
      </c>
      <c r="C29" s="3" t="s">
        <v>273</v>
      </c>
      <c r="D29" s="8">
        <v>1890</v>
      </c>
      <c r="E29" s="8">
        <v>130</v>
      </c>
      <c r="F29" s="8">
        <v>2020</v>
      </c>
      <c r="G29" s="8">
        <v>0</v>
      </c>
      <c r="H29" s="9">
        <v>0.78160214299999997</v>
      </c>
      <c r="I29" s="10">
        <v>1578.8</v>
      </c>
      <c r="J29" s="8">
        <v>0</v>
      </c>
      <c r="K29" s="8">
        <f t="shared" si="0"/>
        <v>12907435</v>
      </c>
      <c r="L29" s="8">
        <v>0</v>
      </c>
      <c r="M29" s="8">
        <v>12907435</v>
      </c>
      <c r="N29" s="8">
        <v>947</v>
      </c>
      <c r="O29" s="10">
        <v>42540</v>
      </c>
      <c r="P29" s="8">
        <v>1021655.1125428666</v>
      </c>
      <c r="Q29" s="8">
        <v>13929090.112542866</v>
      </c>
      <c r="R29" s="11">
        <v>722200</v>
      </c>
    </row>
    <row r="30" spans="1:18" x14ac:dyDescent="0.25">
      <c r="A30" s="99" t="s">
        <v>306</v>
      </c>
      <c r="B30" s="3" t="str">
        <f>VLOOKUP(A30,[2]Taul1!$A$2:$B$168,2,FALSE)</f>
        <v>Hengitysliitto ry</v>
      </c>
      <c r="C30" s="3" t="s">
        <v>273</v>
      </c>
      <c r="D30" s="8">
        <v>1462</v>
      </c>
      <c r="E30" s="8">
        <v>72</v>
      </c>
      <c r="F30" s="8">
        <v>1534</v>
      </c>
      <c r="G30" s="8">
        <v>0</v>
      </c>
      <c r="H30" s="9">
        <v>3.7284276730000001</v>
      </c>
      <c r="I30" s="10">
        <v>5719.4</v>
      </c>
      <c r="J30" s="8">
        <v>0</v>
      </c>
      <c r="K30" s="8">
        <f t="shared" si="0"/>
        <v>46758795</v>
      </c>
      <c r="L30" s="8">
        <v>0</v>
      </c>
      <c r="M30" s="8">
        <v>46758795</v>
      </c>
      <c r="N30" s="8">
        <v>382</v>
      </c>
      <c r="O30" s="10">
        <v>21057</v>
      </c>
      <c r="P30" s="8">
        <v>505712.07580665592</v>
      </c>
      <c r="Q30" s="8">
        <v>47264507.075806655</v>
      </c>
      <c r="R30" s="11">
        <v>2616261</v>
      </c>
    </row>
    <row r="31" spans="1:18" x14ac:dyDescent="0.25">
      <c r="A31" s="99" t="s">
        <v>307</v>
      </c>
      <c r="B31" s="3" t="str">
        <f>VLOOKUP(A31,[2]Taul1!$A$2:$B$168,2,FALSE)</f>
        <v>Hevosopisto Oy</v>
      </c>
      <c r="C31" s="3" t="s">
        <v>308</v>
      </c>
      <c r="D31" s="8">
        <v>310</v>
      </c>
      <c r="E31" s="8">
        <v>10</v>
      </c>
      <c r="F31" s="8">
        <v>320</v>
      </c>
      <c r="G31" s="8">
        <v>0</v>
      </c>
      <c r="H31" s="9">
        <v>1.6106184429999999</v>
      </c>
      <c r="I31" s="10">
        <v>515.4</v>
      </c>
      <c r="J31" s="8">
        <v>0</v>
      </c>
      <c r="K31" s="8">
        <f t="shared" si="0"/>
        <v>4213638</v>
      </c>
      <c r="L31" s="8">
        <v>0</v>
      </c>
      <c r="M31" s="8">
        <v>4213638</v>
      </c>
      <c r="N31" s="8">
        <v>123</v>
      </c>
      <c r="O31" s="10">
        <v>10683</v>
      </c>
      <c r="P31" s="8">
        <v>256566.56246580731</v>
      </c>
      <c r="Q31" s="8">
        <v>4470204.5624658074</v>
      </c>
      <c r="R31" s="11">
        <v>235763</v>
      </c>
    </row>
    <row r="32" spans="1:18" x14ac:dyDescent="0.25">
      <c r="A32" s="99" t="s">
        <v>309</v>
      </c>
      <c r="B32" s="3" t="str">
        <f>VLOOKUP(A32,[2]Taul1!$A$2:$B$168,2,FALSE)</f>
        <v>Hyria koulutus Oy</v>
      </c>
      <c r="C32" s="3" t="s">
        <v>273</v>
      </c>
      <c r="D32" s="8">
        <v>3141</v>
      </c>
      <c r="E32" s="8">
        <v>320</v>
      </c>
      <c r="F32" s="8">
        <v>3461</v>
      </c>
      <c r="G32" s="8">
        <v>110</v>
      </c>
      <c r="H32" s="9">
        <v>1.0212641440000001</v>
      </c>
      <c r="I32" s="10">
        <v>3534.6</v>
      </c>
      <c r="J32" s="8">
        <v>0</v>
      </c>
      <c r="K32" s="8">
        <f t="shared" si="0"/>
        <v>28897024</v>
      </c>
      <c r="L32" s="8">
        <v>0</v>
      </c>
      <c r="M32" s="8">
        <v>28897024</v>
      </c>
      <c r="N32" s="8">
        <v>1478</v>
      </c>
      <c r="O32" s="10">
        <v>74668</v>
      </c>
      <c r="P32" s="8">
        <v>1793252.0908168962</v>
      </c>
      <c r="Q32" s="8">
        <v>30690276.090816896</v>
      </c>
      <c r="R32" s="11">
        <v>1616854</v>
      </c>
    </row>
    <row r="33" spans="1:18" x14ac:dyDescent="0.25">
      <c r="A33" s="99" t="s">
        <v>310</v>
      </c>
      <c r="B33" s="3" t="str">
        <f>VLOOKUP(A33,[2]Taul1!$A$2:$B$168,2,FALSE)</f>
        <v>Hämeen ammatti-instituutti Oy</v>
      </c>
      <c r="C33" s="3" t="s">
        <v>308</v>
      </c>
      <c r="D33" s="8">
        <v>456</v>
      </c>
      <c r="E33" s="8">
        <v>45</v>
      </c>
      <c r="F33" s="8">
        <v>501</v>
      </c>
      <c r="G33" s="8">
        <v>0</v>
      </c>
      <c r="H33" s="9">
        <v>1.305823827</v>
      </c>
      <c r="I33" s="10">
        <v>654.20000000000005</v>
      </c>
      <c r="J33" s="8">
        <v>0</v>
      </c>
      <c r="K33" s="8">
        <f t="shared" si="0"/>
        <v>5348394</v>
      </c>
      <c r="L33" s="8">
        <v>0</v>
      </c>
      <c r="M33" s="8">
        <v>5348394</v>
      </c>
      <c r="N33" s="8">
        <v>252</v>
      </c>
      <c r="O33" s="10">
        <v>11253</v>
      </c>
      <c r="P33" s="8">
        <v>270255.87638563418</v>
      </c>
      <c r="Q33" s="8">
        <v>5618649.8763856338</v>
      </c>
      <c r="R33" s="11">
        <v>299255</v>
      </c>
    </row>
    <row r="34" spans="1:18" x14ac:dyDescent="0.25">
      <c r="A34" s="99" t="s">
        <v>311</v>
      </c>
      <c r="B34" s="3" t="str">
        <f>VLOOKUP(A34,[2]Taul1!$A$2:$B$168,2,FALSE)</f>
        <v>Invalidisäätiö sr</v>
      </c>
      <c r="C34" s="3" t="s">
        <v>273</v>
      </c>
      <c r="D34" s="8">
        <v>893</v>
      </c>
      <c r="E34" s="8">
        <v>16</v>
      </c>
      <c r="F34" s="8">
        <v>909</v>
      </c>
      <c r="G34" s="8">
        <v>0</v>
      </c>
      <c r="H34" s="9">
        <v>3.6423178539999999</v>
      </c>
      <c r="I34" s="10">
        <v>3310.9</v>
      </c>
      <c r="J34" s="8">
        <v>0</v>
      </c>
      <c r="K34" s="8">
        <f t="shared" si="0"/>
        <v>27068171</v>
      </c>
      <c r="L34" s="8">
        <v>0</v>
      </c>
      <c r="M34" s="8">
        <v>27068171</v>
      </c>
      <c r="N34" s="8">
        <v>215</v>
      </c>
      <c r="O34" s="10">
        <v>12450</v>
      </c>
      <c r="P34" s="8">
        <v>299003.43561727059</v>
      </c>
      <c r="Q34" s="8">
        <v>27367174.435617272</v>
      </c>
      <c r="R34" s="11">
        <v>1514526</v>
      </c>
    </row>
    <row r="35" spans="1:18" x14ac:dyDescent="0.25">
      <c r="A35" s="99" t="s">
        <v>312</v>
      </c>
      <c r="B35" s="3" t="str">
        <f>VLOOKUP(A35,[2]Taul1!$A$2:$B$168,2,FALSE)</f>
        <v>Itä-Karjalan Kansanopistoseura ry</v>
      </c>
      <c r="C35" s="3" t="s">
        <v>290</v>
      </c>
      <c r="D35" s="8">
        <v>36</v>
      </c>
      <c r="E35" s="8">
        <v>2</v>
      </c>
      <c r="F35" s="8">
        <v>38</v>
      </c>
      <c r="G35" s="8">
        <v>0</v>
      </c>
      <c r="H35" s="9">
        <v>1.219121202</v>
      </c>
      <c r="I35" s="10">
        <v>46.3</v>
      </c>
      <c r="J35" s="8">
        <v>0</v>
      </c>
      <c r="K35" s="8">
        <f t="shared" si="0"/>
        <v>378524</v>
      </c>
      <c r="L35" s="8">
        <v>0</v>
      </c>
      <c r="M35" s="8">
        <v>378524</v>
      </c>
      <c r="N35" s="8">
        <v>17</v>
      </c>
      <c r="O35" s="10">
        <v>738</v>
      </c>
      <c r="P35" s="8">
        <v>17724.059075144229</v>
      </c>
      <c r="Q35" s="8">
        <v>396248.05907514424</v>
      </c>
      <c r="R35" s="11">
        <v>21179</v>
      </c>
    </row>
    <row r="36" spans="1:18" x14ac:dyDescent="0.25">
      <c r="A36" s="99" t="s">
        <v>313</v>
      </c>
      <c r="B36" s="3" t="str">
        <f>VLOOKUP(A36,[2]Taul1!$A$2:$B$168,2,FALSE)</f>
        <v>Itä-Savon koulutuskuntayhtymä</v>
      </c>
      <c r="C36" s="3" t="s">
        <v>290</v>
      </c>
      <c r="D36" s="8">
        <v>1361</v>
      </c>
      <c r="E36" s="8">
        <v>114</v>
      </c>
      <c r="F36" s="8">
        <v>1475</v>
      </c>
      <c r="G36" s="8">
        <v>80</v>
      </c>
      <c r="H36" s="9">
        <v>1.051441493</v>
      </c>
      <c r="I36" s="10">
        <v>1550.9</v>
      </c>
      <c r="J36" s="8">
        <v>-115503.84557381996</v>
      </c>
      <c r="K36" s="8">
        <f t="shared" si="0"/>
        <v>12563836</v>
      </c>
      <c r="L36" s="8">
        <v>0</v>
      </c>
      <c r="M36" s="8">
        <v>12563836</v>
      </c>
      <c r="N36" s="8">
        <v>767</v>
      </c>
      <c r="O36" s="10">
        <v>33313</v>
      </c>
      <c r="P36" s="8">
        <v>800056.34142314328</v>
      </c>
      <c r="Q36" s="8">
        <v>13363892.341423143</v>
      </c>
      <c r="R36" s="11">
        <v>0</v>
      </c>
    </row>
    <row r="37" spans="1:18" x14ac:dyDescent="0.25">
      <c r="A37" s="99" t="s">
        <v>314</v>
      </c>
      <c r="B37" s="3" t="str">
        <f>VLOOKUP(A37,[2]Taul1!$A$2:$B$168,2,FALSE)</f>
        <v>Itä-Suomen Liikuntaopisto Oy</v>
      </c>
      <c r="C37" s="3" t="s">
        <v>315</v>
      </c>
      <c r="D37" s="8">
        <v>64</v>
      </c>
      <c r="E37" s="8">
        <v>11</v>
      </c>
      <c r="F37" s="8">
        <v>75</v>
      </c>
      <c r="G37" s="8">
        <v>0</v>
      </c>
      <c r="H37" s="9">
        <v>0.75911176499999999</v>
      </c>
      <c r="I37" s="10">
        <v>56.9</v>
      </c>
      <c r="J37" s="8">
        <v>0</v>
      </c>
      <c r="K37" s="8">
        <f t="shared" si="0"/>
        <v>465184</v>
      </c>
      <c r="L37" s="8">
        <v>0</v>
      </c>
      <c r="M37" s="8">
        <v>465184</v>
      </c>
      <c r="N37" s="8">
        <v>41</v>
      </c>
      <c r="O37" s="10">
        <v>823</v>
      </c>
      <c r="P37" s="8">
        <v>19765.447993013146</v>
      </c>
      <c r="Q37" s="8">
        <v>484949.44799301313</v>
      </c>
      <c r="R37" s="11">
        <v>26028</v>
      </c>
    </row>
    <row r="38" spans="1:18" x14ac:dyDescent="0.25">
      <c r="A38" s="99" t="s">
        <v>316</v>
      </c>
      <c r="B38" s="3" t="str">
        <f>VLOOKUP(A38,[2]Taul1!$A$2:$B$168,2,FALSE)</f>
        <v>Joensuun kaupunki</v>
      </c>
      <c r="C38" s="3" t="s">
        <v>315</v>
      </c>
      <c r="D38" s="8">
        <v>68</v>
      </c>
      <c r="E38" s="8">
        <v>0</v>
      </c>
      <c r="F38" s="8">
        <v>68</v>
      </c>
      <c r="G38" s="8">
        <v>0</v>
      </c>
      <c r="H38" s="9">
        <v>1.59</v>
      </c>
      <c r="I38" s="10">
        <v>108.1</v>
      </c>
      <c r="J38" s="8">
        <v>-8050.7870955767203</v>
      </c>
      <c r="K38" s="8">
        <f t="shared" si="0"/>
        <v>875718</v>
      </c>
      <c r="L38" s="8">
        <v>0</v>
      </c>
      <c r="M38" s="8">
        <v>875718</v>
      </c>
      <c r="N38" s="8">
        <v>29</v>
      </c>
      <c r="O38" s="10">
        <v>2719</v>
      </c>
      <c r="P38" s="8">
        <v>65300.429031595071</v>
      </c>
      <c r="Q38" s="8">
        <v>941018.42903159512</v>
      </c>
      <c r="R38" s="11">
        <v>0</v>
      </c>
    </row>
    <row r="39" spans="1:18" x14ac:dyDescent="0.25">
      <c r="A39" s="99" t="s">
        <v>317</v>
      </c>
      <c r="B39" s="3" t="str">
        <f>VLOOKUP(A39,[2]Taul1!$A$2:$B$168,2,FALSE)</f>
        <v>Jokilaaksojen koulutuskuntayhtymä</v>
      </c>
      <c r="C39" s="3" t="s">
        <v>299</v>
      </c>
      <c r="D39" s="8">
        <v>3008</v>
      </c>
      <c r="E39" s="8">
        <v>30</v>
      </c>
      <c r="F39" s="8">
        <v>3038</v>
      </c>
      <c r="G39" s="8">
        <v>30</v>
      </c>
      <c r="H39" s="9">
        <v>1.097288257</v>
      </c>
      <c r="I39" s="10">
        <v>3333.6</v>
      </c>
      <c r="J39" s="8">
        <v>-248271.08105286359</v>
      </c>
      <c r="K39" s="8">
        <f t="shared" si="0"/>
        <v>27005483</v>
      </c>
      <c r="L39" s="8">
        <v>0</v>
      </c>
      <c r="M39" s="8">
        <v>27005483</v>
      </c>
      <c r="N39" s="8">
        <v>1214</v>
      </c>
      <c r="O39" s="10">
        <v>58597</v>
      </c>
      <c r="P39" s="8">
        <v>1407285.4872984099</v>
      </c>
      <c r="Q39" s="8">
        <v>28412768.48729841</v>
      </c>
      <c r="R39" s="11">
        <v>0</v>
      </c>
    </row>
    <row r="40" spans="1:18" x14ac:dyDescent="0.25">
      <c r="A40" s="99" t="s">
        <v>318</v>
      </c>
      <c r="B40" s="3" t="str">
        <f>VLOOKUP(A40,[2]Taul1!$A$2:$B$168,2,FALSE)</f>
        <v>Jollas-Opisto Oy</v>
      </c>
      <c r="C40" s="3" t="s">
        <v>273</v>
      </c>
      <c r="D40" s="8">
        <v>136</v>
      </c>
      <c r="E40" s="8">
        <v>7</v>
      </c>
      <c r="F40" s="8">
        <v>143</v>
      </c>
      <c r="G40" s="8">
        <v>0</v>
      </c>
      <c r="H40" s="9">
        <v>0.48760395499999998</v>
      </c>
      <c r="I40" s="10">
        <v>69.7</v>
      </c>
      <c r="J40" s="8">
        <v>0</v>
      </c>
      <c r="K40" s="8">
        <f t="shared" si="0"/>
        <v>569830</v>
      </c>
      <c r="L40" s="8">
        <v>200000</v>
      </c>
      <c r="M40" s="8">
        <v>769830</v>
      </c>
      <c r="N40" s="8">
        <v>97</v>
      </c>
      <c r="O40" s="10">
        <v>1185</v>
      </c>
      <c r="P40" s="8">
        <v>28459.363149113702</v>
      </c>
      <c r="Q40" s="8">
        <v>798289.36314911372</v>
      </c>
      <c r="R40" s="11">
        <v>43074</v>
      </c>
    </row>
    <row r="41" spans="1:18" x14ac:dyDescent="0.25">
      <c r="A41" s="99" t="s">
        <v>319</v>
      </c>
      <c r="B41" s="3" t="str">
        <f>VLOOKUP(A41,[2]Taul1!$A$2:$B$168,2,FALSE)</f>
        <v>Jyväskylän Koulutuskuntayhtymä</v>
      </c>
      <c r="C41" s="3" t="s">
        <v>320</v>
      </c>
      <c r="D41" s="8">
        <v>6525</v>
      </c>
      <c r="E41" s="8">
        <v>523</v>
      </c>
      <c r="F41" s="8">
        <v>7048</v>
      </c>
      <c r="G41" s="8">
        <v>444</v>
      </c>
      <c r="H41" s="9">
        <v>1.0539532039999999</v>
      </c>
      <c r="I41" s="10">
        <v>7428.3</v>
      </c>
      <c r="J41" s="8">
        <v>-553225.36338642519</v>
      </c>
      <c r="K41" s="8">
        <f t="shared" si="0"/>
        <v>60176634</v>
      </c>
      <c r="L41" s="8">
        <v>0</v>
      </c>
      <c r="M41" s="8">
        <v>60176634</v>
      </c>
      <c r="N41" s="8">
        <v>3162</v>
      </c>
      <c r="O41" s="10">
        <v>150980</v>
      </c>
      <c r="P41" s="8">
        <v>3625987.0449393978</v>
      </c>
      <c r="Q41" s="8">
        <v>63802621.044939399</v>
      </c>
      <c r="R41" s="11">
        <v>0</v>
      </c>
    </row>
    <row r="42" spans="1:18" x14ac:dyDescent="0.25">
      <c r="A42" s="99" t="s">
        <v>321</v>
      </c>
      <c r="B42" s="3" t="str">
        <f>VLOOKUP(A42,[2]Taul1!$A$2:$B$168,2,FALSE)</f>
        <v>Jyväskylän kristillisen opiston säätiö sr</v>
      </c>
      <c r="C42" s="3" t="s">
        <v>320</v>
      </c>
      <c r="D42" s="8">
        <v>166</v>
      </c>
      <c r="E42" s="8">
        <v>14</v>
      </c>
      <c r="F42" s="8">
        <v>180</v>
      </c>
      <c r="G42" s="8">
        <v>0</v>
      </c>
      <c r="H42" s="9">
        <v>1.0274888929999999</v>
      </c>
      <c r="I42" s="10">
        <v>184.9</v>
      </c>
      <c r="J42" s="8">
        <v>0</v>
      </c>
      <c r="K42" s="8">
        <f t="shared" si="0"/>
        <v>1511645</v>
      </c>
      <c r="L42" s="8">
        <v>0</v>
      </c>
      <c r="M42" s="8">
        <v>1511645</v>
      </c>
      <c r="N42" s="8">
        <v>72</v>
      </c>
      <c r="O42" s="10">
        <v>2573</v>
      </c>
      <c r="P42" s="8">
        <v>61794.043360902579</v>
      </c>
      <c r="Q42" s="8">
        <v>1573439.0433609025</v>
      </c>
      <c r="R42" s="11">
        <v>84580</v>
      </c>
    </row>
    <row r="43" spans="1:18" x14ac:dyDescent="0.25">
      <c r="A43" s="99" t="s">
        <v>322</v>
      </c>
      <c r="B43" s="3" t="str">
        <f>VLOOKUP(A43,[2]Taul1!$A$2:$B$168,2,FALSE)</f>
        <v>Jyväskylän Talouskouluyhdistys r.y.</v>
      </c>
      <c r="C43" s="3" t="s">
        <v>320</v>
      </c>
      <c r="D43" s="8">
        <v>118</v>
      </c>
      <c r="E43" s="8">
        <v>5</v>
      </c>
      <c r="F43" s="8">
        <v>123</v>
      </c>
      <c r="G43" s="8">
        <v>0</v>
      </c>
      <c r="H43" s="9">
        <v>1.090759837</v>
      </c>
      <c r="I43" s="10">
        <v>134.19999999999999</v>
      </c>
      <c r="J43" s="8">
        <v>0</v>
      </c>
      <c r="K43" s="8">
        <f t="shared" si="0"/>
        <v>1097148</v>
      </c>
      <c r="L43" s="8">
        <v>0</v>
      </c>
      <c r="M43" s="8">
        <v>1097148</v>
      </c>
      <c r="N43" s="8">
        <v>34</v>
      </c>
      <c r="O43" s="10">
        <v>2263</v>
      </c>
      <c r="P43" s="8">
        <v>54348.977895733588</v>
      </c>
      <c r="Q43" s="8">
        <v>1151496.9778957337</v>
      </c>
      <c r="R43" s="11">
        <v>61388</v>
      </c>
    </row>
    <row r="44" spans="1:18" x14ac:dyDescent="0.25">
      <c r="A44" s="99" t="s">
        <v>323</v>
      </c>
      <c r="B44" s="3" t="str">
        <f>VLOOKUP(A44,[2]Taul1!$A$2:$B$168,2,FALSE)</f>
        <v>Järviseudun Koulutuskuntayhtymä</v>
      </c>
      <c r="C44" s="3" t="s">
        <v>324</v>
      </c>
      <c r="D44" s="8">
        <v>555</v>
      </c>
      <c r="E44" s="8">
        <v>15</v>
      </c>
      <c r="F44" s="8">
        <v>570</v>
      </c>
      <c r="G44" s="8">
        <v>10</v>
      </c>
      <c r="H44" s="9">
        <v>1.04740543</v>
      </c>
      <c r="I44" s="10">
        <v>597</v>
      </c>
      <c r="J44" s="8">
        <v>-44461.793673074033</v>
      </c>
      <c r="K44" s="8">
        <f t="shared" si="0"/>
        <v>4836295</v>
      </c>
      <c r="L44" s="8">
        <v>0</v>
      </c>
      <c r="M44" s="8">
        <v>4836295</v>
      </c>
      <c r="N44" s="8">
        <v>225</v>
      </c>
      <c r="O44" s="10">
        <v>10125</v>
      </c>
      <c r="P44" s="8">
        <v>243165.44462850317</v>
      </c>
      <c r="Q44" s="8">
        <v>5079460.4446285032</v>
      </c>
      <c r="R44" s="11">
        <v>0</v>
      </c>
    </row>
    <row r="45" spans="1:18" x14ac:dyDescent="0.25">
      <c r="A45" s="99" t="s">
        <v>325</v>
      </c>
      <c r="B45" s="3" t="str">
        <f>VLOOKUP(A45,[2]Taul1!$A$2:$B$168,2,FALSE)</f>
        <v>Kajaanin kaupunki</v>
      </c>
      <c r="C45" s="3" t="s">
        <v>326</v>
      </c>
      <c r="D45" s="8">
        <v>2561</v>
      </c>
      <c r="E45" s="8">
        <v>173</v>
      </c>
      <c r="F45" s="8">
        <v>2734</v>
      </c>
      <c r="G45" s="8">
        <v>113</v>
      </c>
      <c r="H45" s="9">
        <v>1.0753892839999999</v>
      </c>
      <c r="I45" s="10">
        <v>2940.1</v>
      </c>
      <c r="J45" s="8">
        <v>-218965.02441910378</v>
      </c>
      <c r="K45" s="8">
        <f t="shared" si="0"/>
        <v>23817741</v>
      </c>
      <c r="L45" s="8">
        <v>0</v>
      </c>
      <c r="M45" s="8">
        <v>23817741</v>
      </c>
      <c r="N45" s="8">
        <v>1322</v>
      </c>
      <c r="O45" s="10">
        <v>63038</v>
      </c>
      <c r="P45" s="8">
        <v>1513942.0541720081</v>
      </c>
      <c r="Q45" s="8">
        <v>25331683.054172009</v>
      </c>
      <c r="R45" s="11">
        <v>0</v>
      </c>
    </row>
    <row r="46" spans="1:18" x14ac:dyDescent="0.25">
      <c r="A46" s="99" t="s">
        <v>327</v>
      </c>
      <c r="B46" s="3" t="str">
        <f>VLOOKUP(A46,[2]Taul1!$A$2:$B$168,2,FALSE)</f>
        <v>Kalajoen Kristillisen Opiston Kannatusyhdistys ry</v>
      </c>
      <c r="C46" s="3" t="s">
        <v>299</v>
      </c>
      <c r="D46" s="8">
        <v>89</v>
      </c>
      <c r="E46" s="8">
        <v>9</v>
      </c>
      <c r="F46" s="8">
        <v>98</v>
      </c>
      <c r="G46" s="8">
        <v>0</v>
      </c>
      <c r="H46" s="9">
        <v>1.070298929</v>
      </c>
      <c r="I46" s="10">
        <v>104.9</v>
      </c>
      <c r="J46" s="8">
        <v>0</v>
      </c>
      <c r="K46" s="8">
        <f t="shared" si="0"/>
        <v>857607</v>
      </c>
      <c r="L46" s="8">
        <v>0</v>
      </c>
      <c r="M46" s="8">
        <v>857607</v>
      </c>
      <c r="N46" s="8">
        <v>50</v>
      </c>
      <c r="O46" s="10">
        <v>1789</v>
      </c>
      <c r="P46" s="8">
        <v>42965.232636088112</v>
      </c>
      <c r="Q46" s="8">
        <v>900572.23263608816</v>
      </c>
      <c r="R46" s="11">
        <v>47985</v>
      </c>
    </row>
    <row r="47" spans="1:18" x14ac:dyDescent="0.25">
      <c r="A47" s="99" t="s">
        <v>328</v>
      </c>
      <c r="B47" s="3" t="str">
        <f>VLOOKUP(A47,[2]Taul1!$A$2:$B$168,2,FALSE)</f>
        <v>Kanneljärven Kansanopiston kannatusyhdistys r.y.</v>
      </c>
      <c r="C47" s="3" t="s">
        <v>273</v>
      </c>
      <c r="D47" s="8">
        <v>85</v>
      </c>
      <c r="E47" s="8">
        <v>5</v>
      </c>
      <c r="F47" s="8">
        <v>90</v>
      </c>
      <c r="G47" s="8">
        <v>0</v>
      </c>
      <c r="H47" s="9">
        <v>1.179555967</v>
      </c>
      <c r="I47" s="10">
        <v>106.2</v>
      </c>
      <c r="J47" s="8">
        <v>0</v>
      </c>
      <c r="K47" s="8">
        <f t="shared" si="0"/>
        <v>868235</v>
      </c>
      <c r="L47" s="8">
        <v>0</v>
      </c>
      <c r="M47" s="8">
        <v>868235</v>
      </c>
      <c r="N47" s="8">
        <v>47</v>
      </c>
      <c r="O47" s="10">
        <v>2317</v>
      </c>
      <c r="P47" s="8">
        <v>55645.860267085613</v>
      </c>
      <c r="Q47" s="8">
        <v>923880.86026708561</v>
      </c>
      <c r="R47" s="11">
        <v>48580</v>
      </c>
    </row>
    <row r="48" spans="1:18" x14ac:dyDescent="0.25">
      <c r="A48" s="99" t="s">
        <v>329</v>
      </c>
      <c r="B48" s="3" t="str">
        <f>VLOOKUP(A48,[2]Taul1!$A$2:$B$168,2,FALSE)</f>
        <v>Kansan Sivistystyön Liitto KSL ry</v>
      </c>
      <c r="C48" s="3" t="s">
        <v>273</v>
      </c>
      <c r="D48" s="8">
        <v>63</v>
      </c>
      <c r="E48" s="8">
        <v>0</v>
      </c>
      <c r="F48" s="8">
        <v>63</v>
      </c>
      <c r="G48" s="8">
        <v>0</v>
      </c>
      <c r="H48" s="9">
        <v>0.97451005000000002</v>
      </c>
      <c r="I48" s="10">
        <v>61.4</v>
      </c>
      <c r="J48" s="8">
        <v>0</v>
      </c>
      <c r="K48" s="8">
        <f t="shared" si="0"/>
        <v>501974</v>
      </c>
      <c r="L48" s="8">
        <v>0</v>
      </c>
      <c r="M48" s="8">
        <v>501974</v>
      </c>
      <c r="N48" s="8">
        <v>13</v>
      </c>
      <c r="O48" s="10">
        <v>213</v>
      </c>
      <c r="P48" s="8">
        <v>5115.4804647773999</v>
      </c>
      <c r="Q48" s="8">
        <v>507089.48046477739</v>
      </c>
      <c r="R48" s="11">
        <v>28087</v>
      </c>
    </row>
    <row r="49" spans="1:18" x14ac:dyDescent="0.25">
      <c r="A49" s="99" t="s">
        <v>330</v>
      </c>
      <c r="B49" s="3" t="str">
        <f>VLOOKUP(A49,[2]Taul1!$A$2:$B$168,2,FALSE)</f>
        <v>Karstulan Evankelisen Kansanopiston kannatusyhdistys ry</v>
      </c>
      <c r="C49" s="3" t="s">
        <v>320</v>
      </c>
      <c r="D49" s="8">
        <v>23</v>
      </c>
      <c r="E49" s="8">
        <v>0</v>
      </c>
      <c r="F49" s="8">
        <v>23</v>
      </c>
      <c r="G49" s="8">
        <v>0</v>
      </c>
      <c r="H49" s="9">
        <v>0.80139253600000004</v>
      </c>
      <c r="I49" s="10">
        <v>18.399999999999999</v>
      </c>
      <c r="J49" s="8">
        <v>0</v>
      </c>
      <c r="K49" s="8">
        <f t="shared" si="0"/>
        <v>150429</v>
      </c>
      <c r="L49" s="8">
        <v>0</v>
      </c>
      <c r="M49" s="8">
        <v>150429</v>
      </c>
      <c r="N49" s="8">
        <v>9</v>
      </c>
      <c r="O49" s="10">
        <v>160</v>
      </c>
      <c r="P49" s="8">
        <v>3842.6144336356056</v>
      </c>
      <c r="Q49" s="8">
        <v>154271.61443363561</v>
      </c>
      <c r="R49" s="11">
        <v>8417</v>
      </c>
    </row>
    <row r="50" spans="1:18" x14ac:dyDescent="0.25">
      <c r="A50" s="99" t="s">
        <v>331</v>
      </c>
      <c r="B50" s="3" t="str">
        <f>VLOOKUP(A50,[2]Taul1!$A$2:$B$168,2,FALSE)</f>
        <v>Kauppiaitten Kauppaoppilaitos Oy</v>
      </c>
      <c r="C50" s="3" t="s">
        <v>273</v>
      </c>
      <c r="D50" s="8">
        <v>664</v>
      </c>
      <c r="E50" s="8">
        <v>95</v>
      </c>
      <c r="F50" s="8">
        <v>759</v>
      </c>
      <c r="G50" s="8">
        <v>0</v>
      </c>
      <c r="H50" s="9">
        <v>0.72341920199999998</v>
      </c>
      <c r="I50" s="10">
        <v>549.1</v>
      </c>
      <c r="J50" s="8">
        <v>0</v>
      </c>
      <c r="K50" s="8">
        <f t="shared" si="0"/>
        <v>4489152</v>
      </c>
      <c r="L50" s="8">
        <v>0</v>
      </c>
      <c r="M50" s="8">
        <v>4489152</v>
      </c>
      <c r="N50" s="8">
        <v>306</v>
      </c>
      <c r="O50" s="10">
        <v>13910</v>
      </c>
      <c r="P50" s="8">
        <v>334067.29232419544</v>
      </c>
      <c r="Q50" s="8">
        <v>4823219.2923241956</v>
      </c>
      <c r="R50" s="11">
        <v>251178</v>
      </c>
    </row>
    <row r="51" spans="1:18" x14ac:dyDescent="0.25">
      <c r="A51" s="99" t="s">
        <v>332</v>
      </c>
      <c r="B51" s="3" t="str">
        <f>VLOOKUP(A51,[2]Taul1!$A$2:$B$168,2,FALSE)</f>
        <v>Kaustisen Evankelisen Opiston Kannatusyhdistys ry</v>
      </c>
      <c r="C51" s="3" t="s">
        <v>333</v>
      </c>
      <c r="D51" s="8">
        <v>69</v>
      </c>
      <c r="E51" s="8">
        <v>0</v>
      </c>
      <c r="F51" s="8">
        <v>69</v>
      </c>
      <c r="G51" s="8">
        <v>0</v>
      </c>
      <c r="H51" s="9">
        <v>1.0669123869999999</v>
      </c>
      <c r="I51" s="10">
        <v>73.599999999999994</v>
      </c>
      <c r="J51" s="8">
        <v>0</v>
      </c>
      <c r="K51" s="8">
        <f t="shared" si="0"/>
        <v>601715</v>
      </c>
      <c r="L51" s="8">
        <v>0</v>
      </c>
      <c r="M51" s="8">
        <v>601715</v>
      </c>
      <c r="N51" s="8">
        <v>55</v>
      </c>
      <c r="O51" s="10">
        <v>2160</v>
      </c>
      <c r="P51" s="8">
        <v>51875.294854080668</v>
      </c>
      <c r="Q51" s="8">
        <v>653590.29485408065</v>
      </c>
      <c r="R51" s="11">
        <v>33667</v>
      </c>
    </row>
    <row r="52" spans="1:18" x14ac:dyDescent="0.25">
      <c r="A52" s="99" t="s">
        <v>334</v>
      </c>
      <c r="B52" s="3" t="str">
        <f>VLOOKUP(A52,[2]Taul1!$A$2:$B$168,2,FALSE)</f>
        <v>Kellosepäntaidon Edistämissäätiö sr</v>
      </c>
      <c r="C52" s="3" t="s">
        <v>273</v>
      </c>
      <c r="D52" s="8">
        <v>83</v>
      </c>
      <c r="E52" s="8">
        <v>5</v>
      </c>
      <c r="F52" s="8">
        <v>88</v>
      </c>
      <c r="G52" s="8">
        <v>0</v>
      </c>
      <c r="H52" s="9">
        <v>0.93090634400000005</v>
      </c>
      <c r="I52" s="10">
        <v>81.900000000000006</v>
      </c>
      <c r="J52" s="8">
        <v>0</v>
      </c>
      <c r="K52" s="8">
        <f t="shared" si="0"/>
        <v>669571</v>
      </c>
      <c r="L52" s="8">
        <v>60000</v>
      </c>
      <c r="M52" s="8">
        <v>729571</v>
      </c>
      <c r="N52" s="8">
        <v>29</v>
      </c>
      <c r="O52" s="10">
        <v>1319</v>
      </c>
      <c r="P52" s="8">
        <v>31677.55273728352</v>
      </c>
      <c r="Q52" s="8">
        <v>761248.55273728352</v>
      </c>
      <c r="R52" s="11">
        <v>40821</v>
      </c>
    </row>
    <row r="53" spans="1:18" x14ac:dyDescent="0.25">
      <c r="A53" s="99" t="s">
        <v>335</v>
      </c>
      <c r="B53" s="3" t="str">
        <f>VLOOKUP(A53,[2]Taul1!$A$2:$B$168,2,FALSE)</f>
        <v>Kemi-Tornionlaakson koulutuskuntayhtymä Lappia</v>
      </c>
      <c r="C53" s="3" t="s">
        <v>336</v>
      </c>
      <c r="D53" s="8">
        <v>2434</v>
      </c>
      <c r="E53" s="8">
        <v>260</v>
      </c>
      <c r="F53" s="8">
        <v>2694</v>
      </c>
      <c r="G53" s="8">
        <v>166</v>
      </c>
      <c r="H53" s="9">
        <v>1.0253113650000001</v>
      </c>
      <c r="I53" s="10">
        <v>2762.2</v>
      </c>
      <c r="J53" s="8">
        <v>-205715.85675672541</v>
      </c>
      <c r="K53" s="8">
        <f t="shared" si="0"/>
        <v>22376573</v>
      </c>
      <c r="L53" s="8">
        <v>0</v>
      </c>
      <c r="M53" s="8">
        <v>22376573</v>
      </c>
      <c r="N53" s="8">
        <v>954</v>
      </c>
      <c r="O53" s="10">
        <v>49318</v>
      </c>
      <c r="P53" s="8">
        <v>1184437.866487755</v>
      </c>
      <c r="Q53" s="8">
        <v>23561010.866487756</v>
      </c>
      <c r="R53" s="11">
        <v>0</v>
      </c>
    </row>
    <row r="54" spans="1:18" x14ac:dyDescent="0.25">
      <c r="A54" s="99" t="s">
        <v>337</v>
      </c>
      <c r="B54" s="3" t="str">
        <f>VLOOKUP(A54,[2]Taul1!$A$2:$B$168,2,FALSE)</f>
        <v>Keski-Pohjanmaan Konservatorion Kannatusyhdistys Ry</v>
      </c>
      <c r="C54" s="3" t="s">
        <v>333</v>
      </c>
      <c r="D54" s="8">
        <v>43</v>
      </c>
      <c r="E54" s="8">
        <v>5</v>
      </c>
      <c r="F54" s="8">
        <v>48</v>
      </c>
      <c r="G54" s="8">
        <v>0</v>
      </c>
      <c r="H54" s="9">
        <v>1.59</v>
      </c>
      <c r="I54" s="10">
        <v>76.3</v>
      </c>
      <c r="J54" s="8">
        <v>0</v>
      </c>
      <c r="K54" s="8">
        <f t="shared" si="0"/>
        <v>623789</v>
      </c>
      <c r="L54" s="8">
        <v>0</v>
      </c>
      <c r="M54" s="8">
        <v>623789</v>
      </c>
      <c r="N54" s="8">
        <v>16</v>
      </c>
      <c r="O54" s="10">
        <v>1488</v>
      </c>
      <c r="P54" s="8">
        <v>35736.314232811128</v>
      </c>
      <c r="Q54" s="8">
        <v>659525.3142328111</v>
      </c>
      <c r="R54" s="11">
        <v>34902</v>
      </c>
    </row>
    <row r="55" spans="1:18" x14ac:dyDescent="0.25">
      <c r="A55" s="99" t="s">
        <v>338</v>
      </c>
      <c r="B55" s="3" t="str">
        <f>VLOOKUP(A55,[2]Taul1!$A$2:$B$168,2,FALSE)</f>
        <v>Keski-Pohjanmaan Koulutusyhtymä</v>
      </c>
      <c r="C55" s="3" t="s">
        <v>333</v>
      </c>
      <c r="D55" s="8">
        <v>2572</v>
      </c>
      <c r="E55" s="8">
        <v>161</v>
      </c>
      <c r="F55" s="8">
        <v>2733</v>
      </c>
      <c r="G55" s="8">
        <v>108</v>
      </c>
      <c r="H55" s="9">
        <v>1.107106728</v>
      </c>
      <c r="I55" s="10">
        <v>3025.7</v>
      </c>
      <c r="J55" s="8">
        <v>-225340.11577323297</v>
      </c>
      <c r="K55" s="8">
        <f t="shared" si="0"/>
        <v>24511186</v>
      </c>
      <c r="L55" s="8">
        <v>400000</v>
      </c>
      <c r="M55" s="8">
        <v>24911186</v>
      </c>
      <c r="N55" s="8">
        <v>1308</v>
      </c>
      <c r="O55" s="10">
        <v>63851</v>
      </c>
      <c r="P55" s="8">
        <v>1533467.338762919</v>
      </c>
      <c r="Q55" s="8">
        <v>26444653.33876292</v>
      </c>
      <c r="R55" s="11">
        <v>0</v>
      </c>
    </row>
    <row r="56" spans="1:18" x14ac:dyDescent="0.25">
      <c r="A56" s="99" t="s">
        <v>339</v>
      </c>
      <c r="B56" s="3" t="str">
        <f>VLOOKUP(A56,[2]Taul1!$A$2:$B$168,2,FALSE)</f>
        <v>Keski-Uudenmaan koulutuskuntayhtymä</v>
      </c>
      <c r="C56" s="3" t="s">
        <v>273</v>
      </c>
      <c r="D56" s="8">
        <v>5059</v>
      </c>
      <c r="E56" s="8">
        <v>721</v>
      </c>
      <c r="F56" s="8">
        <v>5780</v>
      </c>
      <c r="G56" s="8">
        <v>170</v>
      </c>
      <c r="H56" s="9">
        <v>1.0259115350000001</v>
      </c>
      <c r="I56" s="10">
        <v>5929.8</v>
      </c>
      <c r="J56" s="8">
        <v>-441624.02700602071</v>
      </c>
      <c r="K56" s="8">
        <f t="shared" si="0"/>
        <v>48037290</v>
      </c>
      <c r="L56" s="8">
        <v>0</v>
      </c>
      <c r="M56" s="8">
        <v>48037290</v>
      </c>
      <c r="N56" s="8">
        <v>1795</v>
      </c>
      <c r="O56" s="10">
        <v>92245</v>
      </c>
      <c r="P56" s="8">
        <v>2215387.3026919775</v>
      </c>
      <c r="Q56" s="8">
        <v>50252677.302691981</v>
      </c>
      <c r="R56" s="11">
        <v>0</v>
      </c>
    </row>
    <row r="57" spans="1:18" x14ac:dyDescent="0.25">
      <c r="A57" s="99" t="s">
        <v>340</v>
      </c>
      <c r="B57" s="3" t="str">
        <f>VLOOKUP(A57,[2]Taul1!$A$2:$B$168,2,FALSE)</f>
        <v>Kiinteistöalan Koulutussäätiö sr</v>
      </c>
      <c r="C57" s="3" t="s">
        <v>273</v>
      </c>
      <c r="D57" s="8">
        <v>332</v>
      </c>
      <c r="E57" s="8">
        <v>13</v>
      </c>
      <c r="F57" s="8">
        <v>345</v>
      </c>
      <c r="G57" s="8">
        <v>0</v>
      </c>
      <c r="H57" s="9">
        <v>0.62193357500000002</v>
      </c>
      <c r="I57" s="10">
        <v>214.6</v>
      </c>
      <c r="J57" s="8">
        <v>0</v>
      </c>
      <c r="K57" s="8">
        <f t="shared" si="0"/>
        <v>1754456</v>
      </c>
      <c r="L57" s="8">
        <v>300000</v>
      </c>
      <c r="M57" s="8">
        <v>2054456</v>
      </c>
      <c r="N57" s="8">
        <v>55</v>
      </c>
      <c r="O57" s="10">
        <v>529</v>
      </c>
      <c r="P57" s="8">
        <v>12704.643971207721</v>
      </c>
      <c r="Q57" s="8">
        <v>2067160.6439712078</v>
      </c>
      <c r="R57" s="11">
        <v>114952</v>
      </c>
    </row>
    <row r="58" spans="1:18" x14ac:dyDescent="0.25">
      <c r="A58" s="99" t="s">
        <v>341</v>
      </c>
      <c r="B58" s="3" t="str">
        <f>VLOOKUP(A58,[2]Taul1!$A$2:$B$168,2,FALSE)</f>
        <v>Kiipulasäätiö sr</v>
      </c>
      <c r="C58" s="3" t="s">
        <v>308</v>
      </c>
      <c r="D58" s="8">
        <v>582</v>
      </c>
      <c r="E58" s="8">
        <v>50</v>
      </c>
      <c r="F58" s="8">
        <v>632</v>
      </c>
      <c r="G58" s="8">
        <v>0</v>
      </c>
      <c r="H58" s="9">
        <v>3.6447658349999998</v>
      </c>
      <c r="I58" s="10">
        <v>2303.5</v>
      </c>
      <c r="J58" s="8">
        <v>0</v>
      </c>
      <c r="K58" s="8">
        <f t="shared" si="0"/>
        <v>18832200</v>
      </c>
      <c r="L58" s="8">
        <v>0</v>
      </c>
      <c r="M58" s="8">
        <v>18832200</v>
      </c>
      <c r="N58" s="8">
        <v>194</v>
      </c>
      <c r="O58" s="10">
        <v>9216</v>
      </c>
      <c r="P58" s="8">
        <v>221334.59137741086</v>
      </c>
      <c r="Q58" s="8">
        <v>19053534.591377411</v>
      </c>
      <c r="R58" s="11">
        <v>1053705</v>
      </c>
    </row>
    <row r="59" spans="1:18" x14ac:dyDescent="0.25">
      <c r="A59" s="99" t="s">
        <v>342</v>
      </c>
      <c r="B59" s="3" t="str">
        <f>VLOOKUP(A59,[2]Taul1!$A$2:$B$168,2,FALSE)</f>
        <v>Kirkkopalvelut ry</v>
      </c>
      <c r="C59" s="3" t="s">
        <v>273</v>
      </c>
      <c r="D59" s="8">
        <v>1390</v>
      </c>
      <c r="E59" s="8">
        <v>85</v>
      </c>
      <c r="F59" s="8">
        <v>1475</v>
      </c>
      <c r="G59" s="8">
        <v>0</v>
      </c>
      <c r="H59" s="9">
        <v>1.0336302079999999</v>
      </c>
      <c r="I59" s="10">
        <v>1524.6</v>
      </c>
      <c r="J59" s="8">
        <v>0</v>
      </c>
      <c r="K59" s="8">
        <f t="shared" si="0"/>
        <v>12464325</v>
      </c>
      <c r="L59" s="8">
        <v>0</v>
      </c>
      <c r="M59" s="8">
        <v>12464325</v>
      </c>
      <c r="N59" s="8">
        <v>749</v>
      </c>
      <c r="O59" s="10">
        <v>26438</v>
      </c>
      <c r="P59" s="8">
        <v>634944.00247786334</v>
      </c>
      <c r="Q59" s="8">
        <v>13099269.002477864</v>
      </c>
      <c r="R59" s="11">
        <v>697407</v>
      </c>
    </row>
    <row r="60" spans="1:18" x14ac:dyDescent="0.25">
      <c r="A60" s="99" t="s">
        <v>343</v>
      </c>
      <c r="B60" s="3" t="str">
        <f>VLOOKUP(A60,[2]Taul1!$A$2:$B$168,2,FALSE)</f>
        <v>Kisakalliosäätiö sr</v>
      </c>
      <c r="C60" s="3" t="s">
        <v>273</v>
      </c>
      <c r="D60" s="8">
        <v>105</v>
      </c>
      <c r="E60" s="8">
        <v>10</v>
      </c>
      <c r="F60" s="8">
        <v>115</v>
      </c>
      <c r="G60" s="8">
        <v>0</v>
      </c>
      <c r="H60" s="9">
        <v>1.651459649</v>
      </c>
      <c r="I60" s="10">
        <v>189.9</v>
      </c>
      <c r="J60" s="8">
        <v>0</v>
      </c>
      <c r="K60" s="8">
        <f t="shared" si="0"/>
        <v>1552522</v>
      </c>
      <c r="L60" s="8">
        <v>0</v>
      </c>
      <c r="M60" s="8">
        <v>1552522</v>
      </c>
      <c r="N60" s="8">
        <v>50</v>
      </c>
      <c r="O60" s="10">
        <v>4002</v>
      </c>
      <c r="P60" s="8">
        <v>96113.393521310587</v>
      </c>
      <c r="Q60" s="8">
        <v>1648635.3935213105</v>
      </c>
      <c r="R60" s="11">
        <v>86867</v>
      </c>
    </row>
    <row r="61" spans="1:18" x14ac:dyDescent="0.25">
      <c r="A61" s="99" t="s">
        <v>344</v>
      </c>
      <c r="B61" s="3" t="str">
        <f>VLOOKUP(A61,[2]Taul1!$A$2:$B$168,2,FALSE)</f>
        <v>Kiteen Evankelisen Kansanopiston kannatusyhdistys ry</v>
      </c>
      <c r="C61" s="3" t="s">
        <v>315</v>
      </c>
      <c r="D61" s="8">
        <v>20</v>
      </c>
      <c r="E61" s="8">
        <v>0</v>
      </c>
      <c r="F61" s="8">
        <v>20</v>
      </c>
      <c r="G61" s="8">
        <v>0</v>
      </c>
      <c r="H61" s="9">
        <v>0.84150000000000003</v>
      </c>
      <c r="I61" s="10">
        <v>16.8</v>
      </c>
      <c r="J61" s="8">
        <v>0</v>
      </c>
      <c r="K61" s="8">
        <f t="shared" si="0"/>
        <v>137348</v>
      </c>
      <c r="L61" s="8">
        <v>0</v>
      </c>
      <c r="M61" s="8">
        <v>137348</v>
      </c>
      <c r="N61" s="8">
        <v>12</v>
      </c>
      <c r="O61" s="10">
        <v>289</v>
      </c>
      <c r="P61" s="8">
        <v>6940.722320754312</v>
      </c>
      <c r="Q61" s="8">
        <v>144288.72232075431</v>
      </c>
      <c r="R61" s="11">
        <v>7685</v>
      </c>
    </row>
    <row r="62" spans="1:18" x14ac:dyDescent="0.25">
      <c r="A62" s="99" t="s">
        <v>345</v>
      </c>
      <c r="B62" s="3" t="str">
        <f>VLOOKUP(A62,[2]Taul1!$A$2:$B$168,2,FALSE)</f>
        <v>KONE Hissit Oy</v>
      </c>
      <c r="C62" s="3" t="s">
        <v>273</v>
      </c>
      <c r="D62" s="8">
        <v>33</v>
      </c>
      <c r="E62" s="8">
        <v>4</v>
      </c>
      <c r="F62" s="8">
        <v>37</v>
      </c>
      <c r="G62" s="8">
        <v>0</v>
      </c>
      <c r="H62" s="9">
        <v>0.383873099</v>
      </c>
      <c r="I62" s="10">
        <v>14.2</v>
      </c>
      <c r="J62" s="8">
        <v>0</v>
      </c>
      <c r="K62" s="8">
        <f t="shared" si="0"/>
        <v>116092</v>
      </c>
      <c r="L62" s="8">
        <v>215000</v>
      </c>
      <c r="M62" s="8">
        <v>331092</v>
      </c>
      <c r="N62" s="8">
        <v>16</v>
      </c>
      <c r="O62" s="10">
        <v>171</v>
      </c>
      <c r="P62" s="8">
        <v>4106.7941759480536</v>
      </c>
      <c r="Q62" s="8">
        <v>335198.79417594807</v>
      </c>
      <c r="R62" s="11">
        <v>18525</v>
      </c>
    </row>
    <row r="63" spans="1:18" x14ac:dyDescent="0.25">
      <c r="A63" s="99" t="s">
        <v>346</v>
      </c>
      <c r="B63" s="3" t="str">
        <f>VLOOKUP(A63,[2]Taul1!$A$2:$B$168,2,FALSE)</f>
        <v>Konecranes Finland Oy</v>
      </c>
      <c r="C63" s="3" t="s">
        <v>273</v>
      </c>
      <c r="D63" s="8">
        <v>0</v>
      </c>
      <c r="E63" s="8">
        <v>20</v>
      </c>
      <c r="F63" s="8">
        <v>20</v>
      </c>
      <c r="G63" s="8">
        <v>0</v>
      </c>
      <c r="H63" s="9">
        <v>0.315</v>
      </c>
      <c r="I63" s="10">
        <v>6.3</v>
      </c>
      <c r="J63" s="8">
        <v>0</v>
      </c>
      <c r="K63" s="8">
        <f t="shared" si="0"/>
        <v>51505</v>
      </c>
      <c r="L63" s="8">
        <v>37500</v>
      </c>
      <c r="M63" s="8">
        <v>89005</v>
      </c>
      <c r="N63" s="8">
        <v>0</v>
      </c>
      <c r="O63" s="10">
        <v>0</v>
      </c>
      <c r="P63" s="8">
        <v>0</v>
      </c>
      <c r="Q63" s="8">
        <v>89005</v>
      </c>
      <c r="R63" s="11">
        <v>4980</v>
      </c>
    </row>
    <row r="64" spans="1:18" x14ac:dyDescent="0.25">
      <c r="A64" s="99" t="s">
        <v>347</v>
      </c>
      <c r="B64" s="3" t="str">
        <f>VLOOKUP(A64,[2]Taul1!$A$2:$B$168,2,FALSE)</f>
        <v>Korpisaaren Säätiö sr</v>
      </c>
      <c r="C64" s="3" t="s">
        <v>324</v>
      </c>
      <c r="D64" s="8">
        <v>97</v>
      </c>
      <c r="E64" s="8">
        <v>3</v>
      </c>
      <c r="F64" s="8">
        <v>100</v>
      </c>
      <c r="G64" s="8">
        <v>0</v>
      </c>
      <c r="H64" s="9">
        <v>1.0034391979999999</v>
      </c>
      <c r="I64" s="10">
        <v>100.3</v>
      </c>
      <c r="J64" s="8">
        <v>0</v>
      </c>
      <c r="K64" s="8">
        <f t="shared" si="0"/>
        <v>820000</v>
      </c>
      <c r="L64" s="8">
        <v>0</v>
      </c>
      <c r="M64" s="8">
        <v>820000</v>
      </c>
      <c r="N64" s="8">
        <v>41</v>
      </c>
      <c r="O64" s="10">
        <v>1732</v>
      </c>
      <c r="P64" s="8">
        <v>41596.301244105431</v>
      </c>
      <c r="Q64" s="8">
        <v>861596.30124410545</v>
      </c>
      <c r="R64" s="11">
        <v>45881</v>
      </c>
    </row>
    <row r="65" spans="1:18" x14ac:dyDescent="0.25">
      <c r="A65" s="99" t="s">
        <v>348</v>
      </c>
      <c r="B65" s="3" t="str">
        <f>VLOOKUP(A65,[2]Taul1!$A$2:$B$168,2,FALSE)</f>
        <v>Kotkan-Haminan seudun koulutuskuntayhtymä</v>
      </c>
      <c r="C65" s="3" t="s">
        <v>301</v>
      </c>
      <c r="D65" s="8">
        <v>2316</v>
      </c>
      <c r="E65" s="8">
        <v>283</v>
      </c>
      <c r="F65" s="8">
        <v>2599</v>
      </c>
      <c r="G65" s="8">
        <v>153</v>
      </c>
      <c r="H65" s="9">
        <v>1.083149127</v>
      </c>
      <c r="I65" s="10">
        <v>2815.1</v>
      </c>
      <c r="J65" s="8">
        <v>-209655.60363328425</v>
      </c>
      <c r="K65" s="8">
        <f t="shared" si="0"/>
        <v>22805116</v>
      </c>
      <c r="L65" s="8">
        <v>0</v>
      </c>
      <c r="M65" s="8">
        <v>22805116</v>
      </c>
      <c r="N65" s="8">
        <v>979</v>
      </c>
      <c r="O65" s="10">
        <v>53590</v>
      </c>
      <c r="P65" s="8">
        <v>1287035.6718658255</v>
      </c>
      <c r="Q65" s="8">
        <v>24092151.671865825</v>
      </c>
      <c r="R65" s="11">
        <v>0</v>
      </c>
    </row>
    <row r="66" spans="1:18" x14ac:dyDescent="0.25">
      <c r="A66" s="99" t="s">
        <v>349</v>
      </c>
      <c r="B66" s="3" t="str">
        <f>VLOOKUP(A66,[2]Taul1!$A$2:$B$168,2,FALSE)</f>
        <v>Koulutuskeskus Salpaus -kuntayhtymä</v>
      </c>
      <c r="C66" s="3" t="s">
        <v>350</v>
      </c>
      <c r="D66" s="8">
        <v>5467</v>
      </c>
      <c r="E66" s="8">
        <v>599</v>
      </c>
      <c r="F66" s="8">
        <v>6066</v>
      </c>
      <c r="G66" s="8">
        <v>160</v>
      </c>
      <c r="H66" s="9">
        <v>1.028256552</v>
      </c>
      <c r="I66" s="10">
        <v>6237.4</v>
      </c>
      <c r="J66" s="8">
        <v>-464532.64967576537</v>
      </c>
      <c r="K66" s="8">
        <f t="shared" si="0"/>
        <v>50529157</v>
      </c>
      <c r="L66" s="8">
        <v>0</v>
      </c>
      <c r="M66" s="8">
        <v>50529157</v>
      </c>
      <c r="N66" s="8">
        <v>2589</v>
      </c>
      <c r="O66" s="10">
        <v>129709</v>
      </c>
      <c r="P66" s="8">
        <v>3115135.4723277548</v>
      </c>
      <c r="Q66" s="8">
        <v>53644292.472327754</v>
      </c>
      <c r="R66" s="11">
        <v>0</v>
      </c>
    </row>
    <row r="67" spans="1:18" x14ac:dyDescent="0.25">
      <c r="A67" s="99" t="s">
        <v>351</v>
      </c>
      <c r="B67" s="3" t="str">
        <f>VLOOKUP(A67,[2]Taul1!$A$2:$B$168,2,FALSE)</f>
        <v>Koulutuskuntayhtymä Tavastia</v>
      </c>
      <c r="C67" s="3" t="s">
        <v>308</v>
      </c>
      <c r="D67" s="8">
        <v>2145</v>
      </c>
      <c r="E67" s="8">
        <v>109</v>
      </c>
      <c r="F67" s="8">
        <v>2254</v>
      </c>
      <c r="G67" s="8">
        <v>80</v>
      </c>
      <c r="H67" s="9">
        <v>1.0332287099999999</v>
      </c>
      <c r="I67" s="10">
        <v>2328.9</v>
      </c>
      <c r="J67" s="8">
        <v>-173445.68054476063</v>
      </c>
      <c r="K67" s="8">
        <f t="shared" si="0"/>
        <v>18866411</v>
      </c>
      <c r="L67" s="8">
        <v>0</v>
      </c>
      <c r="M67" s="8">
        <v>18866411</v>
      </c>
      <c r="N67" s="8">
        <v>941</v>
      </c>
      <c r="O67" s="10">
        <v>46727</v>
      </c>
      <c r="P67" s="8">
        <v>1122211.5290030683</v>
      </c>
      <c r="Q67" s="8">
        <v>19988622.529003069</v>
      </c>
      <c r="R67" s="11">
        <v>0</v>
      </c>
    </row>
    <row r="68" spans="1:18" x14ac:dyDescent="0.25">
      <c r="A68" s="99" t="s">
        <v>352</v>
      </c>
      <c r="B68" s="3" t="str">
        <f>VLOOKUP(A68,[2]Taul1!$A$2:$B$168,2,FALSE)</f>
        <v>Kouvolan Aikuiskoulutussäätiö sr</v>
      </c>
      <c r="C68" s="3" t="s">
        <v>301</v>
      </c>
      <c r="D68" s="8">
        <v>77</v>
      </c>
      <c r="E68" s="8">
        <v>143</v>
      </c>
      <c r="F68" s="8">
        <v>220</v>
      </c>
      <c r="G68" s="8">
        <v>110</v>
      </c>
      <c r="H68" s="9">
        <v>0.80730263999999996</v>
      </c>
      <c r="I68" s="10">
        <v>177.6</v>
      </c>
      <c r="J68" s="8">
        <v>0</v>
      </c>
      <c r="K68" s="8">
        <f t="shared" si="0"/>
        <v>1451964</v>
      </c>
      <c r="L68" s="8">
        <v>0</v>
      </c>
      <c r="M68" s="8">
        <v>1451964</v>
      </c>
      <c r="N68" s="8">
        <v>180</v>
      </c>
      <c r="O68" s="10">
        <v>5785</v>
      </c>
      <c r="P68" s="8">
        <v>138934.52811613737</v>
      </c>
      <c r="Q68" s="8">
        <v>1590898.5281161373</v>
      </c>
      <c r="R68" s="11">
        <v>81241</v>
      </c>
    </row>
    <row r="69" spans="1:18" x14ac:dyDescent="0.25">
      <c r="A69" s="99" t="s">
        <v>353</v>
      </c>
      <c r="B69" s="3" t="str">
        <f>VLOOKUP(A69,[2]Taul1!$A$2:$B$168,2,FALSE)</f>
        <v>Kouvolan kaupunki</v>
      </c>
      <c r="C69" s="3" t="s">
        <v>301</v>
      </c>
      <c r="D69" s="8">
        <v>2256</v>
      </c>
      <c r="E69" s="8">
        <v>185</v>
      </c>
      <c r="F69" s="8">
        <v>2441</v>
      </c>
      <c r="G69" s="8">
        <v>57</v>
      </c>
      <c r="H69" s="9">
        <v>1.0262990649999999</v>
      </c>
      <c r="I69" s="10">
        <v>2505.1999999999998</v>
      </c>
      <c r="J69" s="8">
        <v>-186575.68762108049</v>
      </c>
      <c r="K69" s="8">
        <f t="shared" ref="K69:K132" si="1">M69-L69</f>
        <v>20294617</v>
      </c>
      <c r="L69" s="8">
        <v>90000</v>
      </c>
      <c r="M69" s="8">
        <v>20384617</v>
      </c>
      <c r="N69" s="8">
        <v>987</v>
      </c>
      <c r="O69" s="10">
        <v>51692</v>
      </c>
      <c r="P69" s="8">
        <v>1241452.6581468231</v>
      </c>
      <c r="Q69" s="8">
        <v>21626069.658146825</v>
      </c>
      <c r="R69" s="11">
        <v>0</v>
      </c>
    </row>
    <row r="70" spans="1:18" x14ac:dyDescent="0.25">
      <c r="A70" s="99" t="s">
        <v>354</v>
      </c>
      <c r="B70" s="3" t="str">
        <f>VLOOKUP(A70,[2]Taul1!$A$2:$B$168,2,FALSE)</f>
        <v>KSAK Oy</v>
      </c>
      <c r="C70" s="3" t="s">
        <v>299</v>
      </c>
      <c r="D70" s="8">
        <v>82</v>
      </c>
      <c r="E70" s="8">
        <v>35</v>
      </c>
      <c r="F70" s="8">
        <v>117</v>
      </c>
      <c r="G70" s="8">
        <v>25</v>
      </c>
      <c r="H70" s="9">
        <v>0.82664744599999995</v>
      </c>
      <c r="I70" s="10">
        <v>96.7</v>
      </c>
      <c r="J70" s="8">
        <v>0</v>
      </c>
      <c r="K70" s="8">
        <f t="shared" si="1"/>
        <v>790568</v>
      </c>
      <c r="L70" s="8">
        <v>0</v>
      </c>
      <c r="M70" s="8">
        <v>790568</v>
      </c>
      <c r="N70" s="8">
        <v>44</v>
      </c>
      <c r="O70" s="10">
        <v>929</v>
      </c>
      <c r="P70" s="8">
        <v>22311.180055296732</v>
      </c>
      <c r="Q70" s="8">
        <v>812879.18005529675</v>
      </c>
      <c r="R70" s="11">
        <v>44234</v>
      </c>
    </row>
    <row r="71" spans="1:18" x14ac:dyDescent="0.25">
      <c r="A71" s="99" t="s">
        <v>355</v>
      </c>
      <c r="B71" s="3" t="str">
        <f>VLOOKUP(A71,[2]Taul1!$A$2:$B$168,2,FALSE)</f>
        <v>Kuopion Konservatorion kannatusyhdistys r.y.</v>
      </c>
      <c r="C71" s="3" t="s">
        <v>356</v>
      </c>
      <c r="D71" s="8">
        <v>52</v>
      </c>
      <c r="E71" s="8">
        <v>0</v>
      </c>
      <c r="F71" s="8">
        <v>52</v>
      </c>
      <c r="G71" s="8">
        <v>0</v>
      </c>
      <c r="H71" s="9">
        <v>1.598785047</v>
      </c>
      <c r="I71" s="10">
        <v>83.1</v>
      </c>
      <c r="J71" s="8">
        <v>0</v>
      </c>
      <c r="K71" s="8">
        <f t="shared" si="1"/>
        <v>679382</v>
      </c>
      <c r="L71" s="8">
        <v>0</v>
      </c>
      <c r="M71" s="8">
        <v>679382</v>
      </c>
      <c r="N71" s="8">
        <v>19</v>
      </c>
      <c r="O71" s="10">
        <v>1746</v>
      </c>
      <c r="P71" s="8">
        <v>41932.530007048546</v>
      </c>
      <c r="Q71" s="8">
        <v>721314.53000704851</v>
      </c>
      <c r="R71" s="11">
        <v>38013</v>
      </c>
    </row>
    <row r="72" spans="1:18" x14ac:dyDescent="0.25">
      <c r="A72" s="99" t="s">
        <v>357</v>
      </c>
      <c r="B72" s="3" t="str">
        <f>VLOOKUP(A72,[2]Taul1!$A$2:$B$168,2,FALSE)</f>
        <v>Kuopion Talouskoulun Kannatusyhdistys ry</v>
      </c>
      <c r="C72" s="3" t="s">
        <v>356</v>
      </c>
      <c r="D72" s="8">
        <v>90</v>
      </c>
      <c r="E72" s="8">
        <v>4</v>
      </c>
      <c r="F72" s="8">
        <v>94</v>
      </c>
      <c r="G72" s="8">
        <v>0</v>
      </c>
      <c r="H72" s="9">
        <v>1.0712529740000001</v>
      </c>
      <c r="I72" s="10">
        <v>100.7</v>
      </c>
      <c r="J72" s="8">
        <v>0</v>
      </c>
      <c r="K72" s="8">
        <f t="shared" si="1"/>
        <v>823270</v>
      </c>
      <c r="L72" s="8">
        <v>0</v>
      </c>
      <c r="M72" s="8">
        <v>823270</v>
      </c>
      <c r="N72" s="8">
        <v>32</v>
      </c>
      <c r="O72" s="10">
        <v>2067</v>
      </c>
      <c r="P72" s="8">
        <v>49641.775214529975</v>
      </c>
      <c r="Q72" s="8">
        <v>872911.77521452995</v>
      </c>
      <c r="R72" s="11">
        <v>46064</v>
      </c>
    </row>
    <row r="73" spans="1:18" x14ac:dyDescent="0.25">
      <c r="A73" s="99" t="s">
        <v>358</v>
      </c>
      <c r="B73" s="3" t="str">
        <f>VLOOKUP(A73,[2]Taul1!$A$2:$B$168,2,FALSE)</f>
        <v>Kuortaneen Urheiluopistosäätiö sr</v>
      </c>
      <c r="C73" s="3" t="s">
        <v>324</v>
      </c>
      <c r="D73" s="8">
        <v>139</v>
      </c>
      <c r="E73" s="8">
        <v>10</v>
      </c>
      <c r="F73" s="8">
        <v>149</v>
      </c>
      <c r="G73" s="8">
        <v>0</v>
      </c>
      <c r="H73" s="9">
        <v>1.2617277309999999</v>
      </c>
      <c r="I73" s="10">
        <v>188</v>
      </c>
      <c r="J73" s="8">
        <v>0</v>
      </c>
      <c r="K73" s="8">
        <f t="shared" si="1"/>
        <v>1536989</v>
      </c>
      <c r="L73" s="8">
        <v>0</v>
      </c>
      <c r="M73" s="8">
        <v>1536989</v>
      </c>
      <c r="N73" s="8">
        <v>93</v>
      </c>
      <c r="O73" s="10">
        <v>5413</v>
      </c>
      <c r="P73" s="8">
        <v>130000.44955793458</v>
      </c>
      <c r="Q73" s="8">
        <v>1666989.4495579347</v>
      </c>
      <c r="R73" s="11">
        <v>85998</v>
      </c>
    </row>
    <row r="74" spans="1:18" x14ac:dyDescent="0.25">
      <c r="A74" s="99" t="s">
        <v>359</v>
      </c>
      <c r="B74" s="3" t="str">
        <f>VLOOKUP(A74,[2]Taul1!$A$2:$B$168,2,FALSE)</f>
        <v>Kvarnen samkommun</v>
      </c>
      <c r="C74" s="3" t="s">
        <v>296</v>
      </c>
      <c r="D74" s="8">
        <v>32</v>
      </c>
      <c r="E74" s="8">
        <v>1</v>
      </c>
      <c r="F74" s="8">
        <v>33</v>
      </c>
      <c r="G74" s="8">
        <v>0</v>
      </c>
      <c r="H74" s="9">
        <v>1.0455000000000001</v>
      </c>
      <c r="I74" s="10">
        <v>34.5</v>
      </c>
      <c r="J74" s="8">
        <v>-2569.4001368861873</v>
      </c>
      <c r="K74" s="8">
        <f t="shared" si="1"/>
        <v>279484</v>
      </c>
      <c r="L74" s="8">
        <v>0</v>
      </c>
      <c r="M74" s="8">
        <v>279484</v>
      </c>
      <c r="N74" s="8">
        <v>13</v>
      </c>
      <c r="O74" s="10">
        <v>571</v>
      </c>
      <c r="P74" s="8">
        <v>13713.330260037066</v>
      </c>
      <c r="Q74" s="8">
        <v>293197.3302600371</v>
      </c>
      <c r="R74" s="11">
        <v>0</v>
      </c>
    </row>
    <row r="75" spans="1:18" x14ac:dyDescent="0.25">
      <c r="A75" s="99" t="s">
        <v>360</v>
      </c>
      <c r="B75" s="3" t="str">
        <f>VLOOKUP(A75,[2]Taul1!$A$2:$B$168,2,FALSE)</f>
        <v>Kymenlaakson Opiston Kannatusyhdistys ry</v>
      </c>
      <c r="C75" s="3" t="s">
        <v>301</v>
      </c>
      <c r="D75" s="8">
        <v>0</v>
      </c>
      <c r="E75" s="8">
        <v>0</v>
      </c>
      <c r="F75" s="8">
        <v>0</v>
      </c>
      <c r="G75" s="8">
        <v>0</v>
      </c>
      <c r="H75" s="9">
        <v>0</v>
      </c>
      <c r="I75" s="10">
        <v>0</v>
      </c>
      <c r="J75" s="8">
        <v>0</v>
      </c>
      <c r="K75" s="8">
        <f t="shared" si="1"/>
        <v>0</v>
      </c>
      <c r="L75" s="8">
        <v>0</v>
      </c>
      <c r="M75" s="8">
        <v>0</v>
      </c>
      <c r="N75" s="8"/>
      <c r="O75" s="10">
        <v>0</v>
      </c>
      <c r="P75" s="8">
        <v>0</v>
      </c>
      <c r="Q75" s="8">
        <v>0</v>
      </c>
      <c r="R75" s="11">
        <v>0</v>
      </c>
    </row>
    <row r="76" spans="1:18" x14ac:dyDescent="0.25">
      <c r="A76" s="99" t="s">
        <v>361</v>
      </c>
      <c r="B76" s="3" t="str">
        <f>VLOOKUP(A76,[2]Taul1!$A$2:$B$168,2,FALSE)</f>
        <v>Laajasalon opiston säätiö sr</v>
      </c>
      <c r="C76" s="3" t="s">
        <v>273</v>
      </c>
      <c r="D76" s="8">
        <v>37</v>
      </c>
      <c r="E76" s="8">
        <v>0</v>
      </c>
      <c r="F76" s="8">
        <v>37</v>
      </c>
      <c r="G76" s="8">
        <v>0</v>
      </c>
      <c r="H76" s="9">
        <v>0.84150000000000003</v>
      </c>
      <c r="I76" s="10">
        <v>31.1</v>
      </c>
      <c r="J76" s="8">
        <v>0</v>
      </c>
      <c r="K76" s="8">
        <f t="shared" si="1"/>
        <v>254257</v>
      </c>
      <c r="L76" s="8">
        <v>0</v>
      </c>
      <c r="M76" s="8">
        <v>254257</v>
      </c>
      <c r="N76" s="8">
        <v>39</v>
      </c>
      <c r="O76" s="10">
        <v>834</v>
      </c>
      <c r="P76" s="8">
        <v>20029.627735325594</v>
      </c>
      <c r="Q76" s="8">
        <v>274286.6277353256</v>
      </c>
      <c r="R76" s="11">
        <v>14226</v>
      </c>
    </row>
    <row r="77" spans="1:18" x14ac:dyDescent="0.25">
      <c r="A77" s="99" t="s">
        <v>362</v>
      </c>
      <c r="B77" s="3" t="str">
        <f>VLOOKUP(A77,[2]Taul1!$A$2:$B$168,2,FALSE)</f>
        <v>Lahden kansanopiston säätiö sr</v>
      </c>
      <c r="C77" s="3" t="s">
        <v>350</v>
      </c>
      <c r="D77" s="8">
        <v>27</v>
      </c>
      <c r="E77" s="8">
        <v>1</v>
      </c>
      <c r="F77" s="8">
        <v>28</v>
      </c>
      <c r="G77" s="8">
        <v>0</v>
      </c>
      <c r="H77" s="9">
        <v>0.84150000000000003</v>
      </c>
      <c r="I77" s="10">
        <v>23.6</v>
      </c>
      <c r="J77" s="8">
        <v>0</v>
      </c>
      <c r="K77" s="8">
        <f t="shared" si="1"/>
        <v>192941</v>
      </c>
      <c r="L77" s="8">
        <v>0</v>
      </c>
      <c r="M77" s="8">
        <v>192941</v>
      </c>
      <c r="N77" s="8">
        <v>25</v>
      </c>
      <c r="O77" s="10">
        <v>588</v>
      </c>
      <c r="P77" s="8">
        <v>14121.60804361085</v>
      </c>
      <c r="Q77" s="8">
        <v>207062.60804361085</v>
      </c>
      <c r="R77" s="11">
        <v>10795</v>
      </c>
    </row>
    <row r="78" spans="1:18" x14ac:dyDescent="0.25">
      <c r="A78" s="99" t="s">
        <v>363</v>
      </c>
      <c r="B78" s="3" t="str">
        <f>VLOOKUP(A78,[2]Taul1!$A$2:$B$168,2,FALSE)</f>
        <v>Lahden Konservatorio Oy</v>
      </c>
      <c r="C78" s="3" t="s">
        <v>350</v>
      </c>
      <c r="D78" s="8">
        <v>43</v>
      </c>
      <c r="E78" s="8">
        <v>0</v>
      </c>
      <c r="F78" s="8">
        <v>43</v>
      </c>
      <c r="G78" s="8">
        <v>0</v>
      </c>
      <c r="H78" s="9">
        <v>1.4703514820000001</v>
      </c>
      <c r="I78" s="10">
        <v>63.2</v>
      </c>
      <c r="J78" s="8">
        <v>0</v>
      </c>
      <c r="K78" s="8">
        <f t="shared" si="1"/>
        <v>516690</v>
      </c>
      <c r="L78" s="8">
        <v>0</v>
      </c>
      <c r="M78" s="8">
        <v>516690</v>
      </c>
      <c r="N78" s="8">
        <v>18</v>
      </c>
      <c r="O78" s="10">
        <v>1717</v>
      </c>
      <c r="P78" s="8">
        <v>41236.056140952096</v>
      </c>
      <c r="Q78" s="8">
        <v>557926.05614095205</v>
      </c>
      <c r="R78" s="11">
        <v>28910</v>
      </c>
    </row>
    <row r="79" spans="1:18" x14ac:dyDescent="0.25">
      <c r="A79" s="99" t="s">
        <v>364</v>
      </c>
      <c r="B79" s="3" t="str">
        <f>VLOOKUP(A79,[2]Taul1!$A$2:$B$168,2,FALSE)</f>
        <v>Lieksan Kristillisen Opiston kannatusyhdistys ry</v>
      </c>
      <c r="C79" s="3" t="s">
        <v>315</v>
      </c>
      <c r="D79" s="8">
        <v>7</v>
      </c>
      <c r="E79" s="8">
        <v>0</v>
      </c>
      <c r="F79" s="8">
        <v>7</v>
      </c>
      <c r="G79" s="8">
        <v>0</v>
      </c>
      <c r="H79" s="9">
        <v>0.84150000000000003</v>
      </c>
      <c r="I79" s="10">
        <v>5.9</v>
      </c>
      <c r="J79" s="8">
        <v>0</v>
      </c>
      <c r="K79" s="8">
        <f t="shared" si="1"/>
        <v>48235</v>
      </c>
      <c r="L79" s="8">
        <v>0</v>
      </c>
      <c r="M79" s="8">
        <v>48235</v>
      </c>
      <c r="N79" s="8">
        <v>7</v>
      </c>
      <c r="O79" s="10">
        <v>139</v>
      </c>
      <c r="P79" s="8">
        <v>3338.2712892209324</v>
      </c>
      <c r="Q79" s="8">
        <v>51573.271289220931</v>
      </c>
      <c r="R79" s="11">
        <v>2699</v>
      </c>
    </row>
    <row r="80" spans="1:18" x14ac:dyDescent="0.25">
      <c r="A80" s="99" t="s">
        <v>365</v>
      </c>
      <c r="B80" s="3" t="str">
        <f>VLOOKUP(A80,[2]Taul1!$A$2:$B$168,2,FALSE)</f>
        <v>Lounais-Hämeen koulutuskuntayhtymä</v>
      </c>
      <c r="C80" s="3" t="s">
        <v>308</v>
      </c>
      <c r="D80" s="8">
        <v>1130</v>
      </c>
      <c r="E80" s="8">
        <v>98</v>
      </c>
      <c r="F80" s="8">
        <v>1228</v>
      </c>
      <c r="G80" s="8">
        <v>50</v>
      </c>
      <c r="H80" s="9">
        <v>0.97246781999999998</v>
      </c>
      <c r="I80" s="10">
        <v>1194.2</v>
      </c>
      <c r="J80" s="8">
        <v>-88938.482419405365</v>
      </c>
      <c r="K80" s="8">
        <f t="shared" si="1"/>
        <v>9674210</v>
      </c>
      <c r="L80" s="8">
        <v>90000</v>
      </c>
      <c r="M80" s="8">
        <v>9764210</v>
      </c>
      <c r="N80" s="8">
        <v>528</v>
      </c>
      <c r="O80" s="10">
        <v>22748</v>
      </c>
      <c r="P80" s="8">
        <v>546323.70710214216</v>
      </c>
      <c r="Q80" s="8">
        <v>10310533.707102142</v>
      </c>
      <c r="R80" s="11">
        <v>0</v>
      </c>
    </row>
    <row r="81" spans="1:18" x14ac:dyDescent="0.25">
      <c r="A81" s="99" t="s">
        <v>366</v>
      </c>
      <c r="B81" s="3" t="str">
        <f>VLOOKUP(A81,[2]Taul1!$A$2:$B$168,2,FALSE)</f>
        <v>Lounais-Suomen koulutuskuntayhtymä</v>
      </c>
      <c r="C81" s="3" t="s">
        <v>367</v>
      </c>
      <c r="D81" s="8">
        <v>1604</v>
      </c>
      <c r="E81" s="8">
        <v>90</v>
      </c>
      <c r="F81" s="8">
        <v>1694</v>
      </c>
      <c r="G81" s="8">
        <v>65</v>
      </c>
      <c r="H81" s="9">
        <v>1.086680203</v>
      </c>
      <c r="I81" s="10">
        <v>1840.8</v>
      </c>
      <c r="J81" s="8">
        <v>-137094.25426029257</v>
      </c>
      <c r="K81" s="8">
        <f t="shared" si="1"/>
        <v>14912315</v>
      </c>
      <c r="L81" s="8">
        <v>0</v>
      </c>
      <c r="M81" s="8">
        <v>14912315</v>
      </c>
      <c r="N81" s="8">
        <v>612</v>
      </c>
      <c r="O81" s="10">
        <v>32428</v>
      </c>
      <c r="P81" s="8">
        <v>778801.8803370964</v>
      </c>
      <c r="Q81" s="8">
        <v>15691116.880337097</v>
      </c>
      <c r="R81" s="11">
        <v>0</v>
      </c>
    </row>
    <row r="82" spans="1:18" x14ac:dyDescent="0.25">
      <c r="A82" s="99" t="s">
        <v>368</v>
      </c>
      <c r="B82" s="3" t="str">
        <f>VLOOKUP(A82,[2]Taul1!$A$2:$B$168,2,FALSE)</f>
        <v>Luksia, Länsi-Uudenmaan koulutuskuntayhtymä</v>
      </c>
      <c r="C82" s="3" t="s">
        <v>273</v>
      </c>
      <c r="D82" s="8">
        <v>2470</v>
      </c>
      <c r="E82" s="8">
        <v>220</v>
      </c>
      <c r="F82" s="8">
        <v>2690</v>
      </c>
      <c r="G82" s="8">
        <v>80</v>
      </c>
      <c r="H82" s="9">
        <v>1.0471160399999999</v>
      </c>
      <c r="I82" s="10">
        <v>2816.7</v>
      </c>
      <c r="J82" s="8">
        <v>-209774.7642193427</v>
      </c>
      <c r="K82" s="8">
        <f t="shared" si="1"/>
        <v>22818078</v>
      </c>
      <c r="L82" s="8">
        <v>0</v>
      </c>
      <c r="M82" s="8">
        <v>22818078</v>
      </c>
      <c r="N82" s="8">
        <v>985</v>
      </c>
      <c r="O82" s="10">
        <v>50245</v>
      </c>
      <c r="P82" s="8">
        <v>1206701.0138626313</v>
      </c>
      <c r="Q82" s="8">
        <v>24024779.013862632</v>
      </c>
      <c r="R82" s="11">
        <v>0</v>
      </c>
    </row>
    <row r="83" spans="1:18" x14ac:dyDescent="0.25">
      <c r="A83" s="99" t="s">
        <v>369</v>
      </c>
      <c r="B83" s="3" t="str">
        <f>VLOOKUP(A83,[2]Taul1!$A$2:$B$168,2,FALSE)</f>
        <v>Länsirannikon Koulutus Oy</v>
      </c>
      <c r="C83" s="3" t="s">
        <v>292</v>
      </c>
      <c r="D83" s="8">
        <v>4312</v>
      </c>
      <c r="E83" s="8">
        <v>716</v>
      </c>
      <c r="F83" s="8">
        <v>5028</v>
      </c>
      <c r="G83" s="8">
        <v>470</v>
      </c>
      <c r="H83" s="9">
        <v>1.0257955439999999</v>
      </c>
      <c r="I83" s="10">
        <v>5157.7</v>
      </c>
      <c r="J83" s="8">
        <v>0</v>
      </c>
      <c r="K83" s="8">
        <f t="shared" si="1"/>
        <v>42166632</v>
      </c>
      <c r="L83" s="8">
        <v>60000</v>
      </c>
      <c r="M83" s="8">
        <v>42226632</v>
      </c>
      <c r="N83" s="8">
        <v>2030</v>
      </c>
      <c r="O83" s="10">
        <v>92121</v>
      </c>
      <c r="P83" s="8">
        <v>2212409.2765059103</v>
      </c>
      <c r="Q83" s="8">
        <v>44439041.27650591</v>
      </c>
      <c r="R83" s="11">
        <v>2362676</v>
      </c>
    </row>
    <row r="84" spans="1:18" x14ac:dyDescent="0.25">
      <c r="A84" s="99" t="s">
        <v>370</v>
      </c>
      <c r="B84" s="3" t="str">
        <f>VLOOKUP(A84,[2]Taul1!$A$2:$B$168,2,FALSE)</f>
        <v>Maalariammattikoulun kannatusyhdistys r.y.</v>
      </c>
      <c r="C84" s="3" t="s">
        <v>273</v>
      </c>
      <c r="D84" s="8">
        <v>199</v>
      </c>
      <c r="E84" s="8">
        <v>15</v>
      </c>
      <c r="F84" s="8">
        <v>214</v>
      </c>
      <c r="G84" s="8">
        <v>0</v>
      </c>
      <c r="H84" s="9">
        <v>0.99348329800000001</v>
      </c>
      <c r="I84" s="10">
        <v>212.6</v>
      </c>
      <c r="J84" s="8">
        <v>0</v>
      </c>
      <c r="K84" s="8">
        <f t="shared" si="1"/>
        <v>1738105</v>
      </c>
      <c r="L84" s="8">
        <v>0</v>
      </c>
      <c r="M84" s="8">
        <v>1738105</v>
      </c>
      <c r="N84" s="8">
        <v>79</v>
      </c>
      <c r="O84" s="10">
        <v>3557</v>
      </c>
      <c r="P84" s="8">
        <v>85426.122127761555</v>
      </c>
      <c r="Q84" s="8">
        <v>1823531.1221277616</v>
      </c>
      <c r="R84" s="11">
        <v>97251</v>
      </c>
    </row>
    <row r="85" spans="1:18" x14ac:dyDescent="0.25">
      <c r="A85" s="99" t="s">
        <v>371</v>
      </c>
      <c r="B85" s="3" t="str">
        <f>VLOOKUP(A85,[2]Taul1!$A$2:$B$168,2,FALSE)</f>
        <v>Management Institute of Finland MIF Oy</v>
      </c>
      <c r="C85" s="3" t="s">
        <v>273</v>
      </c>
      <c r="D85" s="8">
        <v>73</v>
      </c>
      <c r="E85" s="8">
        <v>0</v>
      </c>
      <c r="F85" s="8">
        <v>73</v>
      </c>
      <c r="G85" s="8">
        <v>0</v>
      </c>
      <c r="H85" s="9">
        <v>0.62969785899999997</v>
      </c>
      <c r="I85" s="10">
        <v>46</v>
      </c>
      <c r="J85" s="8">
        <v>0</v>
      </c>
      <c r="K85" s="8">
        <f t="shared" si="1"/>
        <v>376072</v>
      </c>
      <c r="L85" s="8">
        <v>0</v>
      </c>
      <c r="M85" s="8">
        <v>376072</v>
      </c>
      <c r="N85" s="8">
        <v>71</v>
      </c>
      <c r="O85" s="10">
        <v>660</v>
      </c>
      <c r="P85" s="8">
        <v>15850.784538746873</v>
      </c>
      <c r="Q85" s="8">
        <v>391922.78453874687</v>
      </c>
      <c r="R85" s="11">
        <v>21042</v>
      </c>
    </row>
    <row r="86" spans="1:18" x14ac:dyDescent="0.25">
      <c r="A86" s="99" t="s">
        <v>372</v>
      </c>
      <c r="B86" s="3" t="str">
        <f>VLOOKUP(A86,[2]Taul1!$A$2:$B$168,2,FALSE)</f>
        <v>Markkinointi-instituutin Kannatusyhdistys ry</v>
      </c>
      <c r="C86" s="3" t="s">
        <v>273</v>
      </c>
      <c r="D86" s="8">
        <v>953</v>
      </c>
      <c r="E86" s="8">
        <v>70</v>
      </c>
      <c r="F86" s="8">
        <v>1023</v>
      </c>
      <c r="G86" s="8">
        <v>0</v>
      </c>
      <c r="H86" s="9">
        <v>0.64765676000000005</v>
      </c>
      <c r="I86" s="10">
        <v>662.6</v>
      </c>
      <c r="J86" s="8">
        <v>0</v>
      </c>
      <c r="K86" s="8">
        <f t="shared" si="1"/>
        <v>5417068</v>
      </c>
      <c r="L86" s="8">
        <v>500000</v>
      </c>
      <c r="M86" s="8">
        <v>5917068</v>
      </c>
      <c r="N86" s="8">
        <v>622</v>
      </c>
      <c r="O86" s="10">
        <v>10153</v>
      </c>
      <c r="P86" s="8">
        <v>243837.90215438942</v>
      </c>
      <c r="Q86" s="8">
        <v>6160905.9021543898</v>
      </c>
      <c r="R86" s="11">
        <v>331073</v>
      </c>
    </row>
    <row r="87" spans="1:18" x14ac:dyDescent="0.25">
      <c r="A87" s="99" t="s">
        <v>373</v>
      </c>
      <c r="B87" s="3" t="str">
        <f>VLOOKUP(A87,[2]Taul1!$A$2:$B$168,2,FALSE)</f>
        <v>Marttayhdistysten liitto ry</v>
      </c>
      <c r="C87" s="3" t="s">
        <v>299</v>
      </c>
      <c r="D87" s="8">
        <v>153</v>
      </c>
      <c r="E87" s="8">
        <v>57</v>
      </c>
      <c r="F87" s="8">
        <v>210</v>
      </c>
      <c r="G87" s="8">
        <v>50</v>
      </c>
      <c r="H87" s="9">
        <v>1.011928545</v>
      </c>
      <c r="I87" s="10">
        <v>212.5</v>
      </c>
      <c r="J87" s="8">
        <v>0</v>
      </c>
      <c r="K87" s="8">
        <f t="shared" si="1"/>
        <v>1737288</v>
      </c>
      <c r="L87" s="8">
        <v>0</v>
      </c>
      <c r="M87" s="8">
        <v>1737288</v>
      </c>
      <c r="N87" s="8">
        <v>127</v>
      </c>
      <c r="O87" s="10">
        <v>5628</v>
      </c>
      <c r="P87" s="8">
        <v>135163.96270313242</v>
      </c>
      <c r="Q87" s="8">
        <v>1872451.9627031325</v>
      </c>
      <c r="R87" s="11">
        <v>97205</v>
      </c>
    </row>
    <row r="88" spans="1:18" x14ac:dyDescent="0.25">
      <c r="A88" s="99" t="s">
        <v>374</v>
      </c>
      <c r="B88" s="3" t="str">
        <f>VLOOKUP(A88,[2]Taul1!$A$2:$B$168,2,FALSE)</f>
        <v>Meyer Turku Oy</v>
      </c>
      <c r="C88" s="3" t="s">
        <v>367</v>
      </c>
      <c r="D88" s="8">
        <v>0</v>
      </c>
      <c r="E88" s="8">
        <v>8</v>
      </c>
      <c r="F88" s="8">
        <v>8</v>
      </c>
      <c r="G88" s="8">
        <v>0</v>
      </c>
      <c r="H88" s="9">
        <v>1</v>
      </c>
      <c r="I88" s="10">
        <v>8</v>
      </c>
      <c r="J88" s="8">
        <v>0</v>
      </c>
      <c r="K88" s="8">
        <f t="shared" si="1"/>
        <v>65404</v>
      </c>
      <c r="L88" s="8">
        <v>0</v>
      </c>
      <c r="M88" s="8">
        <v>65404</v>
      </c>
      <c r="N88" s="8">
        <v>0</v>
      </c>
      <c r="O88" s="10">
        <v>0</v>
      </c>
      <c r="P88" s="8">
        <v>0</v>
      </c>
      <c r="Q88" s="8">
        <v>65404</v>
      </c>
      <c r="R88" s="11">
        <v>3660</v>
      </c>
    </row>
    <row r="89" spans="1:18" x14ac:dyDescent="0.25">
      <c r="A89" s="99" t="s">
        <v>375</v>
      </c>
      <c r="B89" s="3" t="str">
        <f>VLOOKUP(A89,[2]Taul1!$A$2:$B$168,2,FALSE)</f>
        <v>Nanso Group Oy</v>
      </c>
      <c r="C89" s="3" t="s">
        <v>275</v>
      </c>
      <c r="D89" s="8">
        <v>0</v>
      </c>
      <c r="E89" s="8">
        <v>0</v>
      </c>
      <c r="F89" s="8">
        <v>0</v>
      </c>
      <c r="G89" s="8">
        <v>0</v>
      </c>
      <c r="H89" s="9">
        <v>0</v>
      </c>
      <c r="I89" s="10">
        <v>0</v>
      </c>
      <c r="J89" s="8">
        <v>0</v>
      </c>
      <c r="K89" s="8">
        <f t="shared" si="1"/>
        <v>0</v>
      </c>
      <c r="L89" s="8">
        <v>0</v>
      </c>
      <c r="M89" s="8">
        <v>0</v>
      </c>
      <c r="N89" s="8"/>
      <c r="O89" s="10">
        <v>0</v>
      </c>
      <c r="P89" s="8">
        <v>0</v>
      </c>
      <c r="Q89" s="8">
        <v>0</v>
      </c>
      <c r="R89" s="11">
        <v>0</v>
      </c>
    </row>
    <row r="90" spans="1:18" x14ac:dyDescent="0.25">
      <c r="A90" s="99" t="s">
        <v>376</v>
      </c>
      <c r="B90" s="3" t="str">
        <f>VLOOKUP(A90,[2]Taul1!$A$2:$B$168,2,FALSE)</f>
        <v>Nokia Oyj</v>
      </c>
      <c r="C90" s="3" t="s">
        <v>273</v>
      </c>
      <c r="D90" s="8">
        <v>0</v>
      </c>
      <c r="E90" s="8">
        <v>114</v>
      </c>
      <c r="F90" s="8">
        <v>114</v>
      </c>
      <c r="G90" s="8">
        <v>0</v>
      </c>
      <c r="H90" s="9">
        <v>0.315</v>
      </c>
      <c r="I90" s="10">
        <v>35.9</v>
      </c>
      <c r="J90" s="8">
        <v>0</v>
      </c>
      <c r="K90" s="8">
        <f t="shared" si="1"/>
        <v>293499</v>
      </c>
      <c r="L90" s="8">
        <v>0</v>
      </c>
      <c r="M90" s="8">
        <v>293499</v>
      </c>
      <c r="N90" s="8">
        <v>0</v>
      </c>
      <c r="O90" s="10">
        <v>0</v>
      </c>
      <c r="P90" s="8">
        <v>0</v>
      </c>
      <c r="Q90" s="8">
        <v>293499</v>
      </c>
      <c r="R90" s="11">
        <v>16422</v>
      </c>
    </row>
    <row r="91" spans="1:18" x14ac:dyDescent="0.25">
      <c r="A91" s="99" t="s">
        <v>377</v>
      </c>
      <c r="B91" s="3" t="str">
        <f>VLOOKUP(A91,[2]Taul1!$A$2:$B$168,2,FALSE)</f>
        <v>Opintotoiminnan keskusliitto ry</v>
      </c>
      <c r="C91" s="3" t="s">
        <v>273</v>
      </c>
      <c r="D91" s="8">
        <v>0</v>
      </c>
      <c r="E91" s="8">
        <v>30</v>
      </c>
      <c r="F91" s="8">
        <v>30</v>
      </c>
      <c r="G91" s="8">
        <v>0</v>
      </c>
      <c r="H91" s="9">
        <v>0.57845454500000004</v>
      </c>
      <c r="I91" s="10">
        <v>17.399999999999999</v>
      </c>
      <c r="J91" s="8">
        <v>0</v>
      </c>
      <c r="K91" s="8">
        <f t="shared" si="1"/>
        <v>142253</v>
      </c>
      <c r="L91" s="8">
        <v>0</v>
      </c>
      <c r="M91" s="8">
        <v>142253</v>
      </c>
      <c r="N91" s="8">
        <v>0</v>
      </c>
      <c r="O91" s="10">
        <v>0</v>
      </c>
      <c r="P91" s="8">
        <v>0</v>
      </c>
      <c r="Q91" s="8">
        <v>142253</v>
      </c>
      <c r="R91" s="11">
        <v>7959</v>
      </c>
    </row>
    <row r="92" spans="1:18" x14ac:dyDescent="0.25">
      <c r="A92" s="99" t="s">
        <v>378</v>
      </c>
      <c r="B92" s="3" t="str">
        <f>VLOOKUP(A92,[2]Taul1!$A$2:$B$168,2,FALSE)</f>
        <v>Optima samkommun</v>
      </c>
      <c r="C92" s="3" t="s">
        <v>296</v>
      </c>
      <c r="D92" s="8">
        <v>1198</v>
      </c>
      <c r="E92" s="8">
        <v>88</v>
      </c>
      <c r="F92" s="8">
        <v>1286</v>
      </c>
      <c r="G92" s="8">
        <v>26</v>
      </c>
      <c r="H92" s="9">
        <v>1.302371572</v>
      </c>
      <c r="I92" s="10">
        <v>1674.8</v>
      </c>
      <c r="J92" s="8">
        <v>-124731.34345672424</v>
      </c>
      <c r="K92" s="8">
        <f t="shared" si="1"/>
        <v>13567549</v>
      </c>
      <c r="L92" s="8">
        <v>0</v>
      </c>
      <c r="M92" s="8">
        <v>13567549</v>
      </c>
      <c r="N92" s="8">
        <v>535</v>
      </c>
      <c r="O92" s="10">
        <v>29287</v>
      </c>
      <c r="P92" s="8">
        <v>703366.55573678738</v>
      </c>
      <c r="Q92" s="8">
        <v>14270915.555736788</v>
      </c>
      <c r="R92" s="11">
        <v>0</v>
      </c>
    </row>
    <row r="93" spans="1:18" x14ac:dyDescent="0.25">
      <c r="A93" s="99" t="s">
        <v>379</v>
      </c>
      <c r="B93" s="3" t="str">
        <f>VLOOKUP(A93,[2]Taul1!$A$2:$B$168,2,FALSE)</f>
        <v>Oulun kaupunki</v>
      </c>
      <c r="C93" s="3" t="s">
        <v>299</v>
      </c>
      <c r="D93" s="8">
        <v>43</v>
      </c>
      <c r="E93" s="8">
        <v>2</v>
      </c>
      <c r="F93" s="8">
        <v>45</v>
      </c>
      <c r="G93" s="8">
        <v>0</v>
      </c>
      <c r="H93" s="9">
        <v>1.323389873</v>
      </c>
      <c r="I93" s="10">
        <v>59.6</v>
      </c>
      <c r="J93" s="8">
        <v>-4438.7318306787465</v>
      </c>
      <c r="K93" s="8">
        <f t="shared" si="1"/>
        <v>482819</v>
      </c>
      <c r="L93" s="8">
        <v>0</v>
      </c>
      <c r="M93" s="8">
        <v>482819</v>
      </c>
      <c r="N93" s="8">
        <v>20</v>
      </c>
      <c r="O93" s="10">
        <v>2118</v>
      </c>
      <c r="P93" s="8">
        <v>50866.608565251328</v>
      </c>
      <c r="Q93" s="8">
        <v>533685.60856525134</v>
      </c>
      <c r="R93" s="11">
        <v>0</v>
      </c>
    </row>
    <row r="94" spans="1:18" x14ac:dyDescent="0.25">
      <c r="A94" s="99" t="s">
        <v>380</v>
      </c>
      <c r="B94" s="3" t="str">
        <f>VLOOKUP(A94,[2]Taul1!$A$2:$B$168,2,FALSE)</f>
        <v>Oulun seudun koulutuskuntayhtymä (OSEKK)</v>
      </c>
      <c r="C94" s="3" t="s">
        <v>299</v>
      </c>
      <c r="D94" s="8">
        <v>6829</v>
      </c>
      <c r="E94" s="8">
        <v>843</v>
      </c>
      <c r="F94" s="8">
        <v>7672</v>
      </c>
      <c r="G94" s="8">
        <v>450</v>
      </c>
      <c r="H94" s="9">
        <v>1.0706407920000001</v>
      </c>
      <c r="I94" s="10">
        <v>8214</v>
      </c>
      <c r="J94" s="8">
        <v>-611740.65867777227</v>
      </c>
      <c r="K94" s="8">
        <f t="shared" si="1"/>
        <v>66541587</v>
      </c>
      <c r="L94" s="8">
        <v>0</v>
      </c>
      <c r="M94" s="8">
        <v>66541587</v>
      </c>
      <c r="N94" s="8">
        <v>3087</v>
      </c>
      <c r="O94" s="10">
        <v>155361</v>
      </c>
      <c r="P94" s="8">
        <v>3731202.6314003826</v>
      </c>
      <c r="Q94" s="8">
        <v>70272789.631400377</v>
      </c>
      <c r="R94" s="11">
        <v>0</v>
      </c>
    </row>
    <row r="95" spans="1:18" x14ac:dyDescent="0.25">
      <c r="A95" s="99" t="s">
        <v>381</v>
      </c>
      <c r="B95" s="3" t="str">
        <f>VLOOKUP(A95,[2]Taul1!$A$2:$B$168,2,FALSE)</f>
        <v>Paasikiviopistoyhdistys r.y.</v>
      </c>
      <c r="C95" s="3" t="s">
        <v>273</v>
      </c>
      <c r="D95" s="8">
        <v>45</v>
      </c>
      <c r="E95" s="8">
        <v>0</v>
      </c>
      <c r="F95" s="8">
        <v>45</v>
      </c>
      <c r="G95" s="8">
        <v>0</v>
      </c>
      <c r="H95" s="9">
        <v>1.198246701</v>
      </c>
      <c r="I95" s="10">
        <v>53.9</v>
      </c>
      <c r="J95" s="8">
        <v>0</v>
      </c>
      <c r="K95" s="8">
        <f t="shared" si="1"/>
        <v>440658</v>
      </c>
      <c r="L95" s="8">
        <v>0</v>
      </c>
      <c r="M95" s="8">
        <v>440658</v>
      </c>
      <c r="N95" s="8">
        <v>9</v>
      </c>
      <c r="O95" s="10">
        <v>797</v>
      </c>
      <c r="P95" s="8">
        <v>19141.023147547359</v>
      </c>
      <c r="Q95" s="8">
        <v>459799.02314754738</v>
      </c>
      <c r="R95" s="11">
        <v>24656</v>
      </c>
    </row>
    <row r="96" spans="1:18" x14ac:dyDescent="0.25">
      <c r="A96" s="99" t="s">
        <v>382</v>
      </c>
      <c r="B96" s="3" t="str">
        <f>VLOOKUP(A96,[2]Taul1!$A$2:$B$168,2,FALSE)</f>
        <v>Palkansaajien koulutussäätiö sr</v>
      </c>
      <c r="C96" s="3" t="s">
        <v>273</v>
      </c>
      <c r="D96" s="8">
        <v>81</v>
      </c>
      <c r="E96" s="8">
        <v>5</v>
      </c>
      <c r="F96" s="8">
        <v>86</v>
      </c>
      <c r="G96" s="8">
        <v>0</v>
      </c>
      <c r="H96" s="9">
        <v>0.88694674100000004</v>
      </c>
      <c r="I96" s="10">
        <v>76.3</v>
      </c>
      <c r="J96" s="8">
        <v>0</v>
      </c>
      <c r="K96" s="8">
        <f t="shared" si="1"/>
        <v>623789</v>
      </c>
      <c r="L96" s="8">
        <v>0</v>
      </c>
      <c r="M96" s="8">
        <v>623789</v>
      </c>
      <c r="N96" s="8">
        <v>82</v>
      </c>
      <c r="O96" s="10">
        <v>1593</v>
      </c>
      <c r="P96" s="8">
        <v>38258.0299548845</v>
      </c>
      <c r="Q96" s="8">
        <v>662047.02995488455</v>
      </c>
      <c r="R96" s="11">
        <v>34902</v>
      </c>
    </row>
    <row r="97" spans="1:18" x14ac:dyDescent="0.25">
      <c r="A97" s="99" t="s">
        <v>383</v>
      </c>
      <c r="B97" s="3" t="str">
        <f>VLOOKUP(A97,[2]Taul1!$A$2:$B$168,2,FALSE)</f>
        <v>Palloilu Säätiö sr</v>
      </c>
      <c r="C97" s="3" t="s">
        <v>273</v>
      </c>
      <c r="D97" s="8">
        <v>47</v>
      </c>
      <c r="E97" s="8">
        <v>15</v>
      </c>
      <c r="F97" s="8">
        <v>62</v>
      </c>
      <c r="G97" s="8">
        <v>0</v>
      </c>
      <c r="H97" s="9">
        <v>0.91336991899999997</v>
      </c>
      <c r="I97" s="10">
        <v>56.6</v>
      </c>
      <c r="J97" s="8">
        <v>0</v>
      </c>
      <c r="K97" s="8">
        <f t="shared" si="1"/>
        <v>462732</v>
      </c>
      <c r="L97" s="8">
        <v>0</v>
      </c>
      <c r="M97" s="8">
        <v>462732</v>
      </c>
      <c r="N97" s="8">
        <v>83</v>
      </c>
      <c r="O97" s="10">
        <v>1776</v>
      </c>
      <c r="P97" s="8">
        <v>42653.020213355223</v>
      </c>
      <c r="Q97" s="8">
        <v>505385.02021335519</v>
      </c>
      <c r="R97" s="11">
        <v>25891</v>
      </c>
    </row>
    <row r="98" spans="1:18" x14ac:dyDescent="0.25">
      <c r="A98" s="99" t="s">
        <v>384</v>
      </c>
      <c r="B98" s="3" t="str">
        <f>VLOOKUP(A98,[2]Taul1!$A$2:$B$168,2,FALSE)</f>
        <v>Peimarin koulutuskuntayhtymä</v>
      </c>
      <c r="C98" s="3" t="s">
        <v>367</v>
      </c>
      <c r="D98" s="8">
        <v>945</v>
      </c>
      <c r="E98" s="8">
        <v>39</v>
      </c>
      <c r="F98" s="8">
        <v>984</v>
      </c>
      <c r="G98" s="8">
        <v>10</v>
      </c>
      <c r="H98" s="9">
        <v>1.2141770110000001</v>
      </c>
      <c r="I98" s="10">
        <v>1194.8</v>
      </c>
      <c r="J98" s="8">
        <v>-88983.167639177293</v>
      </c>
      <c r="K98" s="8">
        <f t="shared" si="1"/>
        <v>9679071</v>
      </c>
      <c r="L98" s="8">
        <v>0</v>
      </c>
      <c r="M98" s="8">
        <v>9679071</v>
      </c>
      <c r="N98" s="8">
        <v>412</v>
      </c>
      <c r="O98" s="10">
        <v>22304</v>
      </c>
      <c r="P98" s="8">
        <v>535660.45204880345</v>
      </c>
      <c r="Q98" s="8">
        <v>10214731.452048803</v>
      </c>
      <c r="R98" s="11">
        <v>0</v>
      </c>
    </row>
    <row r="99" spans="1:18" x14ac:dyDescent="0.25">
      <c r="A99" s="99" t="s">
        <v>385</v>
      </c>
      <c r="B99" s="3" t="str">
        <f>VLOOKUP(A99,[2]Taul1!$A$2:$B$168,2,FALSE)</f>
        <v>Perho Liiketalousopisto Oy</v>
      </c>
      <c r="C99" s="3" t="s">
        <v>273</v>
      </c>
      <c r="D99" s="8">
        <v>1332</v>
      </c>
      <c r="E99" s="8">
        <v>95</v>
      </c>
      <c r="F99" s="8">
        <v>1427</v>
      </c>
      <c r="G99" s="8">
        <v>15</v>
      </c>
      <c r="H99" s="9">
        <v>0.883606632</v>
      </c>
      <c r="I99" s="10">
        <v>1260.9000000000001</v>
      </c>
      <c r="J99" s="8">
        <v>0</v>
      </c>
      <c r="K99" s="8">
        <f t="shared" si="1"/>
        <v>10308453</v>
      </c>
      <c r="L99" s="8">
        <v>0</v>
      </c>
      <c r="M99" s="8">
        <v>10308453</v>
      </c>
      <c r="N99" s="8">
        <v>588</v>
      </c>
      <c r="O99" s="10">
        <v>30822</v>
      </c>
      <c r="P99" s="8">
        <v>740231.63795947889</v>
      </c>
      <c r="Q99" s="8">
        <v>11048684.637959478</v>
      </c>
      <c r="R99" s="11">
        <v>576781</v>
      </c>
    </row>
    <row r="100" spans="1:18" x14ac:dyDescent="0.25">
      <c r="A100" s="99" t="s">
        <v>386</v>
      </c>
      <c r="B100" s="3" t="str">
        <f>VLOOKUP(A100,[2]Taul1!$A$2:$B$168,2,FALSE)</f>
        <v>Peräpohjolan Kansanopiston kannatusyhdistys ry</v>
      </c>
      <c r="C100" s="3" t="s">
        <v>336</v>
      </c>
      <c r="D100" s="8">
        <v>64</v>
      </c>
      <c r="E100" s="8">
        <v>3</v>
      </c>
      <c r="F100" s="8">
        <v>67</v>
      </c>
      <c r="G100" s="8">
        <v>0</v>
      </c>
      <c r="H100" s="9">
        <v>1.0679928860000001</v>
      </c>
      <c r="I100" s="10">
        <v>71.599999999999994</v>
      </c>
      <c r="J100" s="8">
        <v>0</v>
      </c>
      <c r="K100" s="8">
        <f t="shared" si="1"/>
        <v>585364</v>
      </c>
      <c r="L100" s="8">
        <v>0</v>
      </c>
      <c r="M100" s="8">
        <v>585364</v>
      </c>
      <c r="N100" s="8">
        <v>27</v>
      </c>
      <c r="O100" s="10">
        <v>1401</v>
      </c>
      <c r="P100" s="8">
        <v>33646.89263452177</v>
      </c>
      <c r="Q100" s="8">
        <v>619010.89263452182</v>
      </c>
      <c r="R100" s="11">
        <v>32752</v>
      </c>
    </row>
    <row r="101" spans="1:18" x14ac:dyDescent="0.25">
      <c r="A101" s="99" t="s">
        <v>387</v>
      </c>
      <c r="B101" s="3" t="str">
        <f>VLOOKUP(A101,[2]Taul1!$A$2:$B$168,2,FALSE)</f>
        <v>Pohjois-Karjalan Koulutuskuntayhtymä</v>
      </c>
      <c r="C101" s="3" t="s">
        <v>315</v>
      </c>
      <c r="D101" s="8">
        <v>4815</v>
      </c>
      <c r="E101" s="8">
        <v>359</v>
      </c>
      <c r="F101" s="8">
        <v>5174</v>
      </c>
      <c r="G101" s="8">
        <v>140</v>
      </c>
      <c r="H101" s="9">
        <v>1.1085556620000001</v>
      </c>
      <c r="I101" s="10">
        <v>5735.7</v>
      </c>
      <c r="J101" s="8">
        <v>-427168.35840980016</v>
      </c>
      <c r="K101" s="8">
        <f t="shared" si="1"/>
        <v>46464887</v>
      </c>
      <c r="L101" s="8">
        <v>0</v>
      </c>
      <c r="M101" s="8">
        <v>46464887</v>
      </c>
      <c r="N101" s="8">
        <v>2240</v>
      </c>
      <c r="O101" s="10">
        <v>116515</v>
      </c>
      <c r="P101" s="8">
        <v>2798263.8795940788</v>
      </c>
      <c r="Q101" s="8">
        <v>49263150.87959408</v>
      </c>
      <c r="R101" s="11">
        <v>0</v>
      </c>
    </row>
    <row r="102" spans="1:18" x14ac:dyDescent="0.25">
      <c r="A102" s="99" t="s">
        <v>388</v>
      </c>
      <c r="B102" s="3" t="str">
        <f>VLOOKUP(A102,[2]Taul1!$A$2:$B$168,2,FALSE)</f>
        <v>Pohjois-Satakunnan Kansanopiston kannatusyhdistys r.y.</v>
      </c>
      <c r="C102" s="3" t="s">
        <v>292</v>
      </c>
      <c r="D102" s="8">
        <v>117</v>
      </c>
      <c r="E102" s="8">
        <v>0</v>
      </c>
      <c r="F102" s="8">
        <v>117</v>
      </c>
      <c r="G102" s="8">
        <v>0</v>
      </c>
      <c r="H102" s="9">
        <v>1.0647510060000001</v>
      </c>
      <c r="I102" s="10">
        <v>124.6</v>
      </c>
      <c r="J102" s="8">
        <v>0</v>
      </c>
      <c r="K102" s="8">
        <f t="shared" si="1"/>
        <v>1018664</v>
      </c>
      <c r="L102" s="8">
        <v>0</v>
      </c>
      <c r="M102" s="8">
        <v>1018664</v>
      </c>
      <c r="N102" s="8">
        <v>56</v>
      </c>
      <c r="O102" s="10">
        <v>1602</v>
      </c>
      <c r="P102" s="8">
        <v>38474.177016776499</v>
      </c>
      <c r="Q102" s="8">
        <v>1057138.1770167765</v>
      </c>
      <c r="R102" s="11">
        <v>56997</v>
      </c>
    </row>
    <row r="103" spans="1:18" x14ac:dyDescent="0.25">
      <c r="A103" s="99" t="s">
        <v>389</v>
      </c>
      <c r="B103" s="3" t="str">
        <f>VLOOKUP(A103,[2]Taul1!$A$2:$B$168,2,FALSE)</f>
        <v>Pohjois-Savon Kansanopistoseura r.y.</v>
      </c>
      <c r="C103" s="3" t="s">
        <v>356</v>
      </c>
      <c r="D103" s="8">
        <v>50</v>
      </c>
      <c r="E103" s="8">
        <v>2</v>
      </c>
      <c r="F103" s="8">
        <v>52</v>
      </c>
      <c r="G103" s="8">
        <v>0</v>
      </c>
      <c r="H103" s="9">
        <v>1.139943978</v>
      </c>
      <c r="I103" s="10">
        <v>59.3</v>
      </c>
      <c r="J103" s="8">
        <v>0</v>
      </c>
      <c r="K103" s="8">
        <f t="shared" si="1"/>
        <v>484805</v>
      </c>
      <c r="L103" s="8">
        <v>0</v>
      </c>
      <c r="M103" s="8">
        <v>484805</v>
      </c>
      <c r="N103" s="8">
        <v>23</v>
      </c>
      <c r="O103" s="10">
        <v>1105</v>
      </c>
      <c r="P103" s="8">
        <v>26538.055932295902</v>
      </c>
      <c r="Q103" s="8">
        <v>511343.05593229592</v>
      </c>
      <c r="R103" s="11">
        <v>27126</v>
      </c>
    </row>
    <row r="104" spans="1:18" x14ac:dyDescent="0.25">
      <c r="A104" s="99" t="s">
        <v>390</v>
      </c>
      <c r="B104" s="3" t="str">
        <f>VLOOKUP(A104,[2]Taul1!$A$2:$B$168,2,FALSE)</f>
        <v>Pohjois-Suomen Koulutuskeskussäätiö sr</v>
      </c>
      <c r="C104" s="3" t="s">
        <v>299</v>
      </c>
      <c r="D104" s="8">
        <v>194</v>
      </c>
      <c r="E104" s="8">
        <v>75</v>
      </c>
      <c r="F104" s="8">
        <v>269</v>
      </c>
      <c r="G104" s="8">
        <v>55</v>
      </c>
      <c r="H104" s="9">
        <v>0.81011179300000002</v>
      </c>
      <c r="I104" s="10">
        <v>217.9</v>
      </c>
      <c r="J104" s="8">
        <v>0</v>
      </c>
      <c r="K104" s="8">
        <f t="shared" si="1"/>
        <v>1781435</v>
      </c>
      <c r="L104" s="8">
        <v>0</v>
      </c>
      <c r="M104" s="8">
        <v>1781435</v>
      </c>
      <c r="N104" s="8">
        <v>128</v>
      </c>
      <c r="O104" s="10">
        <v>2287</v>
      </c>
      <c r="P104" s="8">
        <v>54925.370060778929</v>
      </c>
      <c r="Q104" s="8">
        <v>1836360.3700607789</v>
      </c>
      <c r="R104" s="11">
        <v>99675</v>
      </c>
    </row>
    <row r="105" spans="1:18" x14ac:dyDescent="0.25">
      <c r="A105" s="99" t="s">
        <v>391</v>
      </c>
      <c r="B105" s="3" t="str">
        <f>VLOOKUP(A105,[2]Taul1!$A$2:$B$168,2,FALSE)</f>
        <v>Pop &amp; Jazz Konservatorion Säätiö sr</v>
      </c>
      <c r="C105" s="3" t="s">
        <v>273</v>
      </c>
      <c r="D105" s="8">
        <v>105</v>
      </c>
      <c r="E105" s="8">
        <v>8</v>
      </c>
      <c r="F105" s="8">
        <v>113</v>
      </c>
      <c r="G105" s="8">
        <v>0</v>
      </c>
      <c r="H105" s="9">
        <v>1.592227488</v>
      </c>
      <c r="I105" s="10">
        <v>179.9</v>
      </c>
      <c r="J105" s="8">
        <v>0</v>
      </c>
      <c r="K105" s="8">
        <f t="shared" si="1"/>
        <v>1470767</v>
      </c>
      <c r="L105" s="8">
        <v>0</v>
      </c>
      <c r="M105" s="8">
        <v>1470767</v>
      </c>
      <c r="N105" s="8">
        <v>54</v>
      </c>
      <c r="O105" s="10">
        <v>5152</v>
      </c>
      <c r="P105" s="8">
        <v>123732.18476306649</v>
      </c>
      <c r="Q105" s="8">
        <v>1594499.1847630665</v>
      </c>
      <c r="R105" s="11">
        <v>82293</v>
      </c>
    </row>
    <row r="106" spans="1:18" x14ac:dyDescent="0.25">
      <c r="A106" s="99" t="s">
        <v>392</v>
      </c>
      <c r="B106" s="3" t="str">
        <f>VLOOKUP(A106,[2]Taul1!$A$2:$B$168,2,FALSE)</f>
        <v>Portaanpää ry</v>
      </c>
      <c r="C106" s="3" t="s">
        <v>356</v>
      </c>
      <c r="D106" s="8">
        <v>77</v>
      </c>
      <c r="E106" s="8">
        <v>0</v>
      </c>
      <c r="F106" s="8">
        <v>77</v>
      </c>
      <c r="G106" s="8">
        <v>0</v>
      </c>
      <c r="H106" s="9">
        <v>1.0680350279999999</v>
      </c>
      <c r="I106" s="10">
        <v>82.2</v>
      </c>
      <c r="J106" s="8">
        <v>0</v>
      </c>
      <c r="K106" s="8">
        <f t="shared" si="1"/>
        <v>672024</v>
      </c>
      <c r="L106" s="8">
        <v>0</v>
      </c>
      <c r="M106" s="8">
        <v>672024</v>
      </c>
      <c r="N106" s="8">
        <v>49</v>
      </c>
      <c r="O106" s="10">
        <v>1942</v>
      </c>
      <c r="P106" s="8">
        <v>46639.732688252159</v>
      </c>
      <c r="Q106" s="8">
        <v>718663.73268825212</v>
      </c>
      <c r="R106" s="11">
        <v>37601</v>
      </c>
    </row>
    <row r="107" spans="1:18" x14ac:dyDescent="0.25">
      <c r="A107" s="99" t="s">
        <v>393</v>
      </c>
      <c r="B107" s="3" t="str">
        <f>VLOOKUP(A107,[2]Taul1!$A$2:$B$168,2,FALSE)</f>
        <v>Raahen Koulutuskuntayhtymä</v>
      </c>
      <c r="C107" s="3" t="s">
        <v>299</v>
      </c>
      <c r="D107" s="8">
        <v>890</v>
      </c>
      <c r="E107" s="8">
        <v>117</v>
      </c>
      <c r="F107" s="8">
        <v>1007</v>
      </c>
      <c r="G107" s="8">
        <v>65</v>
      </c>
      <c r="H107" s="9">
        <v>1.1052195419999999</v>
      </c>
      <c r="I107" s="10">
        <v>1113</v>
      </c>
      <c r="J107" s="8">
        <v>-82891.082676937018</v>
      </c>
      <c r="K107" s="8">
        <f t="shared" si="1"/>
        <v>9016409</v>
      </c>
      <c r="L107" s="8">
        <v>0</v>
      </c>
      <c r="M107" s="8">
        <v>9016409</v>
      </c>
      <c r="N107" s="8">
        <v>319</v>
      </c>
      <c r="O107" s="10">
        <v>19598</v>
      </c>
      <c r="P107" s="8">
        <v>470672.23543994123</v>
      </c>
      <c r="Q107" s="8">
        <v>9487081.2354399413</v>
      </c>
      <c r="R107" s="11">
        <v>0</v>
      </c>
    </row>
    <row r="108" spans="1:18" x14ac:dyDescent="0.25">
      <c r="A108" s="99" t="s">
        <v>394</v>
      </c>
      <c r="B108" s="3" t="str">
        <f>VLOOKUP(A108,[2]Taul1!$A$2:$B$168,2,FALSE)</f>
        <v>Raahen Porvari- ja Kauppakoulurahasto sr</v>
      </c>
      <c r="C108" s="3" t="s">
        <v>299</v>
      </c>
      <c r="D108" s="8">
        <v>179</v>
      </c>
      <c r="E108" s="8">
        <v>0</v>
      </c>
      <c r="F108" s="8">
        <v>179</v>
      </c>
      <c r="G108" s="8">
        <v>0</v>
      </c>
      <c r="H108" s="9">
        <v>0.78111783999999995</v>
      </c>
      <c r="I108" s="10">
        <v>139.80000000000001</v>
      </c>
      <c r="J108" s="8">
        <v>0</v>
      </c>
      <c r="K108" s="8">
        <f t="shared" si="1"/>
        <v>1142931</v>
      </c>
      <c r="L108" s="8">
        <v>0</v>
      </c>
      <c r="M108" s="8">
        <v>1142931</v>
      </c>
      <c r="N108" s="8">
        <v>78</v>
      </c>
      <c r="O108" s="10">
        <v>3199</v>
      </c>
      <c r="P108" s="8">
        <v>76828.272332501889</v>
      </c>
      <c r="Q108" s="8">
        <v>1219759.2723325018</v>
      </c>
      <c r="R108" s="11">
        <v>63950</v>
      </c>
    </row>
    <row r="109" spans="1:18" x14ac:dyDescent="0.25">
      <c r="A109" s="99" t="s">
        <v>395</v>
      </c>
      <c r="B109" s="3" t="str">
        <f>VLOOKUP(A109,[2]Taul1!$A$2:$B$168,2,FALSE)</f>
        <v>Raision Seudun Koulutuskuntayhtymä</v>
      </c>
      <c r="C109" s="3" t="s">
        <v>367</v>
      </c>
      <c r="D109" s="8">
        <v>1630</v>
      </c>
      <c r="E109" s="8">
        <v>170</v>
      </c>
      <c r="F109" s="8">
        <v>1800</v>
      </c>
      <c r="G109" s="8">
        <v>90</v>
      </c>
      <c r="H109" s="9">
        <v>0.92866406099999999</v>
      </c>
      <c r="I109" s="10">
        <v>1671.6</v>
      </c>
      <c r="J109" s="8">
        <v>-124493.02228460727</v>
      </c>
      <c r="K109" s="8">
        <f t="shared" si="1"/>
        <v>13541626</v>
      </c>
      <c r="L109" s="8">
        <v>0</v>
      </c>
      <c r="M109" s="8">
        <v>13541626</v>
      </c>
      <c r="N109" s="8">
        <v>861</v>
      </c>
      <c r="O109" s="10">
        <v>37334</v>
      </c>
      <c r="P109" s="8">
        <v>896626.04540844809</v>
      </c>
      <c r="Q109" s="8">
        <v>14438252.045408448</v>
      </c>
      <c r="R109" s="11">
        <v>0</v>
      </c>
    </row>
    <row r="110" spans="1:18" x14ac:dyDescent="0.25">
      <c r="A110" s="99" t="s">
        <v>396</v>
      </c>
      <c r="B110" s="3" t="str">
        <f>VLOOKUP(A110,[2]Taul1!$A$2:$B$168,2,FALSE)</f>
        <v>Rakennusteollisuus RT ry</v>
      </c>
      <c r="C110" s="3" t="s">
        <v>273</v>
      </c>
      <c r="D110" s="8">
        <v>67</v>
      </c>
      <c r="E110" s="8">
        <v>11</v>
      </c>
      <c r="F110" s="8">
        <v>78</v>
      </c>
      <c r="G110" s="8">
        <v>0</v>
      </c>
      <c r="H110" s="9">
        <v>0.73816071400000005</v>
      </c>
      <c r="I110" s="10">
        <v>57.6</v>
      </c>
      <c r="J110" s="8">
        <v>0</v>
      </c>
      <c r="K110" s="8">
        <f t="shared" si="1"/>
        <v>470907</v>
      </c>
      <c r="L110" s="8">
        <v>100000</v>
      </c>
      <c r="M110" s="8">
        <v>570907</v>
      </c>
      <c r="N110" s="8">
        <v>33</v>
      </c>
      <c r="O110" s="10">
        <v>353</v>
      </c>
      <c r="P110" s="8">
        <v>8477.7680942085535</v>
      </c>
      <c r="Q110" s="8">
        <v>579384.76809420856</v>
      </c>
      <c r="R110" s="11">
        <v>31944</v>
      </c>
    </row>
    <row r="111" spans="1:18" x14ac:dyDescent="0.25">
      <c r="A111" s="99" t="s">
        <v>397</v>
      </c>
      <c r="B111" s="3" t="str">
        <f>VLOOKUP(A111,[2]Taul1!$A$2:$B$168,2,FALSE)</f>
        <v>Rastor Oy</v>
      </c>
      <c r="C111" s="3" t="s">
        <v>273</v>
      </c>
      <c r="D111" s="8">
        <v>477</v>
      </c>
      <c r="E111" s="8">
        <v>40</v>
      </c>
      <c r="F111" s="8">
        <v>517</v>
      </c>
      <c r="G111" s="8">
        <v>0</v>
      </c>
      <c r="H111" s="9">
        <v>0.71465982299999997</v>
      </c>
      <c r="I111" s="10">
        <v>369.5</v>
      </c>
      <c r="J111" s="8">
        <v>0</v>
      </c>
      <c r="K111" s="8">
        <f t="shared" si="1"/>
        <v>3020837</v>
      </c>
      <c r="L111" s="8">
        <v>100000</v>
      </c>
      <c r="M111" s="8">
        <v>3120837</v>
      </c>
      <c r="N111" s="8">
        <v>450</v>
      </c>
      <c r="O111" s="10">
        <v>5715</v>
      </c>
      <c r="P111" s="8">
        <v>137253.38430142179</v>
      </c>
      <c r="Q111" s="8">
        <v>3258090.3843014217</v>
      </c>
      <c r="R111" s="11">
        <v>174618</v>
      </c>
    </row>
    <row r="112" spans="1:18" x14ac:dyDescent="0.25">
      <c r="A112" s="99" t="s">
        <v>398</v>
      </c>
      <c r="B112" s="3" t="str">
        <f>VLOOKUP(A112,[2]Taul1!$A$2:$B$168,2,FALSE)</f>
        <v>Raudaskylän Kristillinen Opisto r.y.</v>
      </c>
      <c r="C112" s="3" t="s">
        <v>299</v>
      </c>
      <c r="D112" s="8">
        <v>30</v>
      </c>
      <c r="E112" s="8">
        <v>3</v>
      </c>
      <c r="F112" s="8">
        <v>33</v>
      </c>
      <c r="G112" s="8">
        <v>0</v>
      </c>
      <c r="H112" s="9">
        <v>0.84030845099999996</v>
      </c>
      <c r="I112" s="10">
        <v>27.7</v>
      </c>
      <c r="J112" s="8">
        <v>0</v>
      </c>
      <c r="K112" s="8">
        <f t="shared" si="1"/>
        <v>226461</v>
      </c>
      <c r="L112" s="8">
        <v>0</v>
      </c>
      <c r="M112" s="8">
        <v>226461</v>
      </c>
      <c r="N112" s="8">
        <v>24</v>
      </c>
      <c r="O112" s="10">
        <v>417</v>
      </c>
      <c r="P112" s="8">
        <v>10014.813867662797</v>
      </c>
      <c r="Q112" s="8">
        <v>236475.8138676628</v>
      </c>
      <c r="R112" s="11">
        <v>12671</v>
      </c>
    </row>
    <row r="113" spans="1:18" x14ac:dyDescent="0.25">
      <c r="A113" s="99" t="s">
        <v>399</v>
      </c>
      <c r="B113" s="3" t="str">
        <f>VLOOKUP(A113,[2]Taul1!$A$2:$B$168,2,FALSE)</f>
        <v>Rautaruukki Oyj</v>
      </c>
      <c r="C113" s="3" t="s">
        <v>273</v>
      </c>
      <c r="D113" s="8">
        <v>37</v>
      </c>
      <c r="E113" s="8">
        <v>0</v>
      </c>
      <c r="F113" s="8">
        <v>37</v>
      </c>
      <c r="G113" s="8">
        <v>0</v>
      </c>
      <c r="H113" s="9">
        <v>0.315</v>
      </c>
      <c r="I113" s="10">
        <v>11.7</v>
      </c>
      <c r="J113" s="8">
        <v>0</v>
      </c>
      <c r="K113" s="8">
        <f t="shared" si="1"/>
        <v>95653</v>
      </c>
      <c r="L113" s="8">
        <v>0</v>
      </c>
      <c r="M113" s="8">
        <v>95653</v>
      </c>
      <c r="N113" s="8">
        <v>0</v>
      </c>
      <c r="O113" s="10">
        <v>0</v>
      </c>
      <c r="P113" s="8">
        <v>0</v>
      </c>
      <c r="Q113" s="8">
        <v>95653</v>
      </c>
      <c r="R113" s="11">
        <v>5352</v>
      </c>
    </row>
    <row r="114" spans="1:18" x14ac:dyDescent="0.25">
      <c r="A114" s="99" t="s">
        <v>400</v>
      </c>
      <c r="B114" s="3" t="str">
        <f>VLOOKUP(A114,[2]Taul1!$A$2:$B$168,2,FALSE)</f>
        <v>Reisjärven Kristillinen Kansanopistoyhdistys ry</v>
      </c>
      <c r="C114" s="3" t="s">
        <v>299</v>
      </c>
      <c r="D114" s="8">
        <v>0</v>
      </c>
      <c r="E114" s="8">
        <v>10</v>
      </c>
      <c r="F114" s="8">
        <v>10</v>
      </c>
      <c r="G114" s="8">
        <v>0</v>
      </c>
      <c r="H114" s="9">
        <v>0.84150000000000003</v>
      </c>
      <c r="I114" s="10">
        <v>8.4</v>
      </c>
      <c r="J114" s="8">
        <v>0</v>
      </c>
      <c r="K114" s="8">
        <f t="shared" si="1"/>
        <v>68674</v>
      </c>
      <c r="L114" s="8">
        <v>0</v>
      </c>
      <c r="M114" s="8">
        <v>68674</v>
      </c>
      <c r="N114" s="8">
        <v>0</v>
      </c>
      <c r="O114" s="10">
        <v>0</v>
      </c>
      <c r="P114" s="8">
        <v>0</v>
      </c>
      <c r="Q114" s="8">
        <v>68674</v>
      </c>
      <c r="R114" s="11">
        <v>3842</v>
      </c>
    </row>
    <row r="115" spans="1:18" x14ac:dyDescent="0.25">
      <c r="A115" s="99" t="s">
        <v>401</v>
      </c>
      <c r="B115" s="3" t="str">
        <f>VLOOKUP(A115,[2]Taul1!$A$2:$B$168,2,FALSE)</f>
        <v>Rovalan Setlementti ry</v>
      </c>
      <c r="C115" s="3" t="s">
        <v>336</v>
      </c>
      <c r="D115" s="8">
        <v>50</v>
      </c>
      <c r="E115" s="8">
        <v>0</v>
      </c>
      <c r="F115" s="8">
        <v>50</v>
      </c>
      <c r="G115" s="8">
        <v>0</v>
      </c>
      <c r="H115" s="9">
        <v>1.048245951</v>
      </c>
      <c r="I115" s="10">
        <v>52.4</v>
      </c>
      <c r="J115" s="8">
        <v>0</v>
      </c>
      <c r="K115" s="8">
        <f t="shared" si="1"/>
        <v>428395</v>
      </c>
      <c r="L115" s="8">
        <v>0</v>
      </c>
      <c r="M115" s="8">
        <v>428395</v>
      </c>
      <c r="N115" s="8">
        <v>37</v>
      </c>
      <c r="O115" s="10">
        <v>1344</v>
      </c>
      <c r="P115" s="8">
        <v>32277.961242539088</v>
      </c>
      <c r="Q115" s="8">
        <v>460672.96124253911</v>
      </c>
      <c r="R115" s="11">
        <v>23970</v>
      </c>
    </row>
    <row r="116" spans="1:18" x14ac:dyDescent="0.25">
      <c r="A116" s="99" t="s">
        <v>402</v>
      </c>
      <c r="B116" s="3" t="str">
        <f>VLOOKUP(A116,[2]Taul1!$A$2:$B$168,2,FALSE)</f>
        <v>Rovaniemen Koulutuskuntayhtymä</v>
      </c>
      <c r="C116" s="3" t="s">
        <v>336</v>
      </c>
      <c r="D116" s="8">
        <v>3139</v>
      </c>
      <c r="E116" s="8">
        <v>328</v>
      </c>
      <c r="F116" s="8">
        <v>3467</v>
      </c>
      <c r="G116" s="8">
        <v>200</v>
      </c>
      <c r="H116" s="9">
        <v>1.1558256309999999</v>
      </c>
      <c r="I116" s="10">
        <v>4007.2</v>
      </c>
      <c r="J116" s="8">
        <v>-298437.68778348784</v>
      </c>
      <c r="K116" s="8">
        <f t="shared" si="1"/>
        <v>32462314</v>
      </c>
      <c r="L116" s="8">
        <v>90000</v>
      </c>
      <c r="M116" s="8">
        <v>32552314</v>
      </c>
      <c r="N116" s="8">
        <v>1569</v>
      </c>
      <c r="O116" s="10">
        <v>77350</v>
      </c>
      <c r="P116" s="8">
        <v>1857663.9152607131</v>
      </c>
      <c r="Q116" s="8">
        <v>34409977.91526071</v>
      </c>
      <c r="R116" s="11">
        <v>0</v>
      </c>
    </row>
    <row r="117" spans="1:18" x14ac:dyDescent="0.25">
      <c r="A117" s="99" t="s">
        <v>403</v>
      </c>
      <c r="B117" s="3" t="str">
        <f>VLOOKUP(A117,[2]Taul1!$A$2:$B$168,2,FALSE)</f>
        <v>Salon Seudun Koulutuskuntayhtymä</v>
      </c>
      <c r="C117" s="3" t="s">
        <v>367</v>
      </c>
      <c r="D117" s="8">
        <v>1889</v>
      </c>
      <c r="E117" s="8">
        <v>199</v>
      </c>
      <c r="F117" s="8">
        <v>2088</v>
      </c>
      <c r="G117" s="8">
        <v>149</v>
      </c>
      <c r="H117" s="9">
        <v>1.060283485</v>
      </c>
      <c r="I117" s="10">
        <v>2213.9</v>
      </c>
      <c r="J117" s="8">
        <v>-164881.01342180671</v>
      </c>
      <c r="K117" s="8">
        <f t="shared" si="1"/>
        <v>17934797</v>
      </c>
      <c r="L117" s="8">
        <v>0</v>
      </c>
      <c r="M117" s="8">
        <v>17934797</v>
      </c>
      <c r="N117" s="8">
        <v>896</v>
      </c>
      <c r="O117" s="10">
        <v>45955</v>
      </c>
      <c r="P117" s="8">
        <v>1103670.9143607765</v>
      </c>
      <c r="Q117" s="8">
        <v>19038467.914360777</v>
      </c>
      <c r="R117" s="11">
        <v>0</v>
      </c>
    </row>
    <row r="118" spans="1:18" x14ac:dyDescent="0.25">
      <c r="A118" s="99" t="s">
        <v>404</v>
      </c>
      <c r="B118" s="3" t="str">
        <f>VLOOKUP(A118,[2]Taul1!$A$2:$B$168,2,FALSE)</f>
        <v>Samkommunen för Yrkesutbildning i Östra Nyland</v>
      </c>
      <c r="C118" s="3" t="s">
        <v>273</v>
      </c>
      <c r="D118" s="8">
        <v>214</v>
      </c>
      <c r="E118" s="8">
        <v>7</v>
      </c>
      <c r="F118" s="8">
        <v>221</v>
      </c>
      <c r="G118" s="8">
        <v>0</v>
      </c>
      <c r="H118" s="9">
        <v>1.2148516469999999</v>
      </c>
      <c r="I118" s="10">
        <v>268.5</v>
      </c>
      <c r="J118" s="8">
        <v>-19996.635847940328</v>
      </c>
      <c r="K118" s="8">
        <f t="shared" si="1"/>
        <v>2175118</v>
      </c>
      <c r="L118" s="8">
        <v>100000</v>
      </c>
      <c r="M118" s="8">
        <v>2275118</v>
      </c>
      <c r="N118" s="8">
        <v>77</v>
      </c>
      <c r="O118" s="10">
        <v>5830</v>
      </c>
      <c r="P118" s="8">
        <v>140015.26342559737</v>
      </c>
      <c r="Q118" s="8">
        <v>2415133.2634255975</v>
      </c>
      <c r="R118" s="11">
        <v>0</v>
      </c>
    </row>
    <row r="119" spans="1:18" x14ac:dyDescent="0.25">
      <c r="A119" s="99" t="s">
        <v>405</v>
      </c>
      <c r="B119" s="3" t="str">
        <f>VLOOKUP(A119,[2]Taul1!$A$2:$B$168,2,FALSE)</f>
        <v xml:space="preserve">Sanoma Oyj </v>
      </c>
      <c r="C119" s="3" t="s">
        <v>273</v>
      </c>
      <c r="D119" s="8">
        <v>0</v>
      </c>
      <c r="E119" s="8">
        <v>0</v>
      </c>
      <c r="F119" s="8">
        <v>0</v>
      </c>
      <c r="G119" s="8">
        <v>0</v>
      </c>
      <c r="H119" s="9">
        <v>0.315</v>
      </c>
      <c r="I119" s="10">
        <v>0</v>
      </c>
      <c r="J119" s="8">
        <v>0</v>
      </c>
      <c r="K119" s="8">
        <f t="shared" si="1"/>
        <v>0</v>
      </c>
      <c r="L119" s="8">
        <v>0</v>
      </c>
      <c r="M119" s="8">
        <v>0</v>
      </c>
      <c r="N119" s="8">
        <v>0</v>
      </c>
      <c r="O119" s="10">
        <v>0</v>
      </c>
      <c r="P119" s="8">
        <v>0</v>
      </c>
      <c r="Q119" s="8">
        <v>0</v>
      </c>
      <c r="R119" s="11">
        <v>0</v>
      </c>
    </row>
    <row r="120" spans="1:18" x14ac:dyDescent="0.25">
      <c r="A120" s="99" t="s">
        <v>406</v>
      </c>
      <c r="B120" s="3" t="str">
        <f>VLOOKUP(A120,[2]Taul1!$A$2:$B$168,2,FALSE)</f>
        <v>SASKY koulutuskuntayhtymä</v>
      </c>
      <c r="C120" s="3" t="s">
        <v>275</v>
      </c>
      <c r="D120" s="8">
        <v>3324</v>
      </c>
      <c r="E120" s="8">
        <v>306</v>
      </c>
      <c r="F120" s="8">
        <v>3630</v>
      </c>
      <c r="G120" s="8">
        <v>60</v>
      </c>
      <c r="H120" s="9">
        <v>1.059778162</v>
      </c>
      <c r="I120" s="10">
        <v>3847</v>
      </c>
      <c r="J120" s="8">
        <v>-286506.73410438152</v>
      </c>
      <c r="K120" s="8">
        <f t="shared" si="1"/>
        <v>31164534</v>
      </c>
      <c r="L120" s="8">
        <v>0</v>
      </c>
      <c r="M120" s="8">
        <v>31164534</v>
      </c>
      <c r="N120" s="8">
        <v>1304</v>
      </c>
      <c r="O120" s="10">
        <v>63639</v>
      </c>
      <c r="P120" s="8">
        <v>1528375.8746383518</v>
      </c>
      <c r="Q120" s="8">
        <v>32692909.874638353</v>
      </c>
      <c r="R120" s="11">
        <v>0</v>
      </c>
    </row>
    <row r="121" spans="1:18" x14ac:dyDescent="0.25">
      <c r="A121" s="99" t="s">
        <v>407</v>
      </c>
      <c r="B121" s="3" t="str">
        <f>VLOOKUP(A121,[2]Taul1!$A$2:$B$168,2,FALSE)</f>
        <v>Satakunnan koulutuskuntayhtymä</v>
      </c>
      <c r="C121" s="3" t="s">
        <v>292</v>
      </c>
      <c r="D121" s="8">
        <v>1814</v>
      </c>
      <c r="E121" s="8">
        <v>257</v>
      </c>
      <c r="F121" s="8">
        <v>2071</v>
      </c>
      <c r="G121" s="8">
        <v>165</v>
      </c>
      <c r="H121" s="9">
        <v>1.081573315</v>
      </c>
      <c r="I121" s="10">
        <v>2239.9</v>
      </c>
      <c r="J121" s="8">
        <v>-166817.37294525717</v>
      </c>
      <c r="K121" s="8">
        <f t="shared" si="1"/>
        <v>18145423</v>
      </c>
      <c r="L121" s="8">
        <v>0</v>
      </c>
      <c r="M121" s="8">
        <v>18145423</v>
      </c>
      <c r="N121" s="8">
        <v>788</v>
      </c>
      <c r="O121" s="10">
        <v>40174</v>
      </c>
      <c r="P121" s="8">
        <v>964832.45160548016</v>
      </c>
      <c r="Q121" s="8">
        <v>19110255.45160548</v>
      </c>
      <c r="R121" s="11">
        <v>0</v>
      </c>
    </row>
    <row r="122" spans="1:18" x14ac:dyDescent="0.25">
      <c r="A122" s="99" t="s">
        <v>408</v>
      </c>
      <c r="B122" s="3" t="str">
        <f>VLOOKUP(A122,[2]Taul1!$A$2:$B$168,2,FALSE)</f>
        <v>Savon Koulutuskuntayhtymä</v>
      </c>
      <c r="C122" s="3" t="s">
        <v>356</v>
      </c>
      <c r="D122" s="8">
        <v>5755</v>
      </c>
      <c r="E122" s="8">
        <v>416</v>
      </c>
      <c r="F122" s="8">
        <v>6171</v>
      </c>
      <c r="G122" s="8">
        <v>150</v>
      </c>
      <c r="H122" s="9">
        <v>1.045866593</v>
      </c>
      <c r="I122" s="10">
        <v>6454</v>
      </c>
      <c r="J122" s="8">
        <v>-480664.01401343342</v>
      </c>
      <c r="K122" s="8">
        <f t="shared" si="1"/>
        <v>52283833</v>
      </c>
      <c r="L122" s="8">
        <v>90000</v>
      </c>
      <c r="M122" s="8">
        <v>52373833</v>
      </c>
      <c r="N122" s="8">
        <v>2526</v>
      </c>
      <c r="O122" s="10">
        <v>118370</v>
      </c>
      <c r="P122" s="8">
        <v>2842814.1906840415</v>
      </c>
      <c r="Q122" s="8">
        <v>55216647.190684043</v>
      </c>
      <c r="R122" s="11">
        <v>0</v>
      </c>
    </row>
    <row r="123" spans="1:18" x14ac:dyDescent="0.25">
      <c r="A123" s="99" t="s">
        <v>409</v>
      </c>
      <c r="B123" s="3" t="str">
        <f>VLOOKUP(A123,[2]Taul1!$A$2:$B$168,2,FALSE)</f>
        <v>Seinäjoen koulutuskuntayhtymä</v>
      </c>
      <c r="C123" s="3" t="s">
        <v>324</v>
      </c>
      <c r="D123" s="8">
        <v>4109</v>
      </c>
      <c r="E123" s="8">
        <v>658</v>
      </c>
      <c r="F123" s="8">
        <v>4767</v>
      </c>
      <c r="G123" s="8">
        <v>500</v>
      </c>
      <c r="H123" s="9">
        <v>1.0401869450000001</v>
      </c>
      <c r="I123" s="10">
        <v>4958.6000000000004</v>
      </c>
      <c r="J123" s="8">
        <v>-369293.55126851739</v>
      </c>
      <c r="K123" s="8">
        <f t="shared" si="1"/>
        <v>40169602</v>
      </c>
      <c r="L123" s="8">
        <v>470000</v>
      </c>
      <c r="M123" s="8">
        <v>40639602</v>
      </c>
      <c r="N123" s="8">
        <v>1933</v>
      </c>
      <c r="O123" s="10">
        <v>96309</v>
      </c>
      <c r="P123" s="8">
        <v>2312989.709306322</v>
      </c>
      <c r="Q123" s="8">
        <v>42952591.709306322</v>
      </c>
      <c r="R123" s="11">
        <v>0</v>
      </c>
    </row>
    <row r="124" spans="1:18" x14ac:dyDescent="0.25">
      <c r="A124" s="99" t="s">
        <v>410</v>
      </c>
      <c r="B124" s="3" t="str">
        <f>VLOOKUP(A124,[2]Taul1!$A$2:$B$168,2,FALSE)</f>
        <v>Suomen Diakoniaopisto - SDO Oy</v>
      </c>
      <c r="C124" s="3" t="s">
        <v>273</v>
      </c>
      <c r="D124" s="8">
        <v>1564</v>
      </c>
      <c r="E124" s="8">
        <v>295</v>
      </c>
      <c r="F124" s="8">
        <v>1859</v>
      </c>
      <c r="G124" s="8">
        <v>80</v>
      </c>
      <c r="H124" s="9">
        <v>1.085639598</v>
      </c>
      <c r="I124" s="10">
        <v>2018.2</v>
      </c>
      <c r="J124" s="8">
        <v>0</v>
      </c>
      <c r="K124" s="8">
        <f t="shared" si="1"/>
        <v>16499738</v>
      </c>
      <c r="L124" s="8">
        <v>0</v>
      </c>
      <c r="M124" s="8">
        <v>16499738</v>
      </c>
      <c r="N124" s="8">
        <v>627</v>
      </c>
      <c r="O124" s="10">
        <v>29980</v>
      </c>
      <c r="P124" s="8">
        <v>720009.87950247154</v>
      </c>
      <c r="Q124" s="8">
        <v>17219747.879502472</v>
      </c>
      <c r="R124" s="11">
        <v>923198</v>
      </c>
    </row>
    <row r="125" spans="1:18" x14ac:dyDescent="0.25">
      <c r="A125" s="99" t="s">
        <v>411</v>
      </c>
      <c r="B125" s="3" t="str">
        <f>VLOOKUP(A125,[2]Taul1!$A$2:$B$168,2,FALSE)</f>
        <v>Suomen Ilmailuopisto Oy</v>
      </c>
      <c r="C125" s="3" t="s">
        <v>292</v>
      </c>
      <c r="D125" s="8">
        <v>49</v>
      </c>
      <c r="E125" s="8">
        <v>34</v>
      </c>
      <c r="F125" s="8">
        <v>83</v>
      </c>
      <c r="G125" s="8">
        <v>0</v>
      </c>
      <c r="H125" s="9">
        <v>0.63</v>
      </c>
      <c r="I125" s="10">
        <v>52.3</v>
      </c>
      <c r="J125" s="8">
        <v>0</v>
      </c>
      <c r="K125" s="8">
        <f t="shared" si="1"/>
        <v>427577</v>
      </c>
      <c r="L125" s="8">
        <v>6650000</v>
      </c>
      <c r="M125" s="8">
        <v>7077577</v>
      </c>
      <c r="N125" s="8">
        <v>0</v>
      </c>
      <c r="O125" s="10">
        <v>0</v>
      </c>
      <c r="P125" s="8">
        <v>0</v>
      </c>
      <c r="Q125" s="8">
        <v>7077577</v>
      </c>
      <c r="R125" s="11">
        <v>396007</v>
      </c>
    </row>
    <row r="126" spans="1:18" x14ac:dyDescent="0.25">
      <c r="A126" s="99" t="s">
        <v>412</v>
      </c>
      <c r="B126" s="3" t="str">
        <f>VLOOKUP(A126,[2]Taul1!$A$2:$B$168,2,FALSE)</f>
        <v>Suomen kansallisooppera ja -baletti sr</v>
      </c>
      <c r="C126" s="3" t="s">
        <v>273</v>
      </c>
      <c r="D126" s="8">
        <v>27</v>
      </c>
      <c r="E126" s="8">
        <v>0</v>
      </c>
      <c r="F126" s="8">
        <v>27</v>
      </c>
      <c r="G126" s="8">
        <v>0</v>
      </c>
      <c r="H126" s="9">
        <v>1.23</v>
      </c>
      <c r="I126" s="10">
        <v>33.200000000000003</v>
      </c>
      <c r="J126" s="8">
        <v>0</v>
      </c>
      <c r="K126" s="8">
        <f t="shared" si="1"/>
        <v>271426</v>
      </c>
      <c r="L126" s="8">
        <v>280000</v>
      </c>
      <c r="M126" s="8">
        <v>551426</v>
      </c>
      <c r="N126" s="8">
        <v>9</v>
      </c>
      <c r="O126" s="10">
        <v>797</v>
      </c>
      <c r="P126" s="8">
        <v>19141.023147547359</v>
      </c>
      <c r="Q126" s="8">
        <v>570567.02314754738</v>
      </c>
      <c r="R126" s="11">
        <v>30854</v>
      </c>
    </row>
    <row r="127" spans="1:18" x14ac:dyDescent="0.25">
      <c r="A127" s="99" t="s">
        <v>413</v>
      </c>
      <c r="B127" s="3" t="str">
        <f>VLOOKUP(A127,[2]Taul1!$A$2:$B$168,2,FALSE)</f>
        <v>Suomen Luterilainen Evankeliumiyhdistys ry</v>
      </c>
      <c r="C127" s="3" t="s">
        <v>273</v>
      </c>
      <c r="D127" s="8">
        <v>21</v>
      </c>
      <c r="E127" s="8">
        <v>0</v>
      </c>
      <c r="F127" s="8">
        <v>21</v>
      </c>
      <c r="G127" s="8">
        <v>0</v>
      </c>
      <c r="H127" s="9">
        <v>1.0455000000000001</v>
      </c>
      <c r="I127" s="10">
        <v>22</v>
      </c>
      <c r="J127" s="8">
        <v>0</v>
      </c>
      <c r="K127" s="8">
        <f t="shared" si="1"/>
        <v>179860</v>
      </c>
      <c r="L127" s="8">
        <v>0</v>
      </c>
      <c r="M127" s="8">
        <v>179860</v>
      </c>
      <c r="N127" s="8">
        <v>10</v>
      </c>
      <c r="O127" s="10">
        <v>213</v>
      </c>
      <c r="P127" s="8">
        <v>5115.4804647773999</v>
      </c>
      <c r="Q127" s="8">
        <v>184975.48046477739</v>
      </c>
      <c r="R127" s="11">
        <v>10064</v>
      </c>
    </row>
    <row r="128" spans="1:18" x14ac:dyDescent="0.25">
      <c r="A128" s="99" t="s">
        <v>414</v>
      </c>
      <c r="B128" s="3" t="str">
        <f>VLOOKUP(A128,[2]Taul1!$A$2:$B$168,2,FALSE)</f>
        <v>Suomen Nuoriso-Opiston kannatusyhdistys ry</v>
      </c>
      <c r="C128" s="3" t="s">
        <v>290</v>
      </c>
      <c r="D128" s="8">
        <v>102</v>
      </c>
      <c r="E128" s="8">
        <v>0</v>
      </c>
      <c r="F128" s="8">
        <v>102</v>
      </c>
      <c r="G128" s="8">
        <v>0</v>
      </c>
      <c r="H128" s="9">
        <v>1.271532847</v>
      </c>
      <c r="I128" s="10">
        <v>129.69999999999999</v>
      </c>
      <c r="J128" s="8">
        <v>0</v>
      </c>
      <c r="K128" s="8">
        <f t="shared" si="1"/>
        <v>1060359</v>
      </c>
      <c r="L128" s="8">
        <v>0</v>
      </c>
      <c r="M128" s="8">
        <v>1060359</v>
      </c>
      <c r="N128" s="8">
        <v>38</v>
      </c>
      <c r="O128" s="10">
        <v>2281</v>
      </c>
      <c r="P128" s="8">
        <v>54781.272019517601</v>
      </c>
      <c r="Q128" s="8">
        <v>1115140.2720195176</v>
      </c>
      <c r="R128" s="11">
        <v>59330</v>
      </c>
    </row>
    <row r="129" spans="1:18" x14ac:dyDescent="0.25">
      <c r="A129" s="99" t="s">
        <v>415</v>
      </c>
      <c r="B129" s="3" t="str">
        <f>VLOOKUP(A129,[2]Taul1!$A$2:$B$168,2,FALSE)</f>
        <v>Suomen Urheiluopiston Kannatusosakeyhtiö</v>
      </c>
      <c r="C129" s="3" t="s">
        <v>350</v>
      </c>
      <c r="D129" s="8">
        <v>218</v>
      </c>
      <c r="E129" s="8">
        <v>20</v>
      </c>
      <c r="F129" s="8">
        <v>238</v>
      </c>
      <c r="G129" s="8">
        <v>0</v>
      </c>
      <c r="H129" s="9">
        <v>1.369380281</v>
      </c>
      <c r="I129" s="10">
        <v>325.89999999999998</v>
      </c>
      <c r="J129" s="8">
        <v>0</v>
      </c>
      <c r="K129" s="8">
        <f t="shared" si="1"/>
        <v>2664386</v>
      </c>
      <c r="L129" s="8">
        <v>0</v>
      </c>
      <c r="M129" s="8">
        <v>2664386</v>
      </c>
      <c r="N129" s="8">
        <v>137</v>
      </c>
      <c r="O129" s="10">
        <v>7393</v>
      </c>
      <c r="P129" s="8">
        <v>177552.80317417518</v>
      </c>
      <c r="Q129" s="8">
        <v>2841938.8031741753</v>
      </c>
      <c r="R129" s="11">
        <v>149078</v>
      </c>
    </row>
    <row r="130" spans="1:18" x14ac:dyDescent="0.25">
      <c r="A130" s="99" t="s">
        <v>416</v>
      </c>
      <c r="B130" s="3" t="str">
        <f>VLOOKUP(A130,[2]Taul1!$A$2:$B$168,2,FALSE)</f>
        <v>Suomen ympäristöopisto SYKLI Oy</v>
      </c>
      <c r="C130" s="3" t="s">
        <v>273</v>
      </c>
      <c r="D130" s="8">
        <v>169</v>
      </c>
      <c r="E130" s="8">
        <v>37</v>
      </c>
      <c r="F130" s="8">
        <v>206</v>
      </c>
      <c r="G130" s="8">
        <v>20</v>
      </c>
      <c r="H130" s="9">
        <v>0.83814167299999998</v>
      </c>
      <c r="I130" s="10">
        <v>172.7</v>
      </c>
      <c r="J130" s="8">
        <v>0</v>
      </c>
      <c r="K130" s="8">
        <f t="shared" si="1"/>
        <v>1411904</v>
      </c>
      <c r="L130" s="8">
        <v>0</v>
      </c>
      <c r="M130" s="8">
        <v>1411904</v>
      </c>
      <c r="N130" s="8">
        <v>98</v>
      </c>
      <c r="O130" s="10">
        <v>1240</v>
      </c>
      <c r="P130" s="8">
        <v>29780.261860675942</v>
      </c>
      <c r="Q130" s="8">
        <v>1441684.2618606759</v>
      </c>
      <c r="R130" s="11">
        <v>78999</v>
      </c>
    </row>
    <row r="131" spans="1:18" x14ac:dyDescent="0.25">
      <c r="A131" s="99" t="s">
        <v>417</v>
      </c>
      <c r="B131" s="3" t="str">
        <f>VLOOKUP(A131,[2]Taul1!$A$2:$B$168,2,FALSE)</f>
        <v>Suomen yrittäjäopiston kannatus Oy</v>
      </c>
      <c r="C131" s="3" t="s">
        <v>324</v>
      </c>
      <c r="D131" s="8">
        <v>488</v>
      </c>
      <c r="E131" s="8">
        <v>160</v>
      </c>
      <c r="F131" s="8">
        <v>648</v>
      </c>
      <c r="G131" s="8">
        <v>110</v>
      </c>
      <c r="H131" s="9">
        <v>0.709182007</v>
      </c>
      <c r="I131" s="10">
        <v>459.5</v>
      </c>
      <c r="J131" s="8">
        <v>0</v>
      </c>
      <c r="K131" s="8">
        <f t="shared" si="1"/>
        <v>3756629</v>
      </c>
      <c r="L131" s="8">
        <v>0</v>
      </c>
      <c r="M131" s="8">
        <v>3756629</v>
      </c>
      <c r="N131" s="8">
        <v>451</v>
      </c>
      <c r="O131" s="10">
        <v>7733</v>
      </c>
      <c r="P131" s="8">
        <v>185718.35884565086</v>
      </c>
      <c r="Q131" s="8">
        <v>3942347.3588456507</v>
      </c>
      <c r="R131" s="11">
        <v>210192</v>
      </c>
    </row>
    <row r="132" spans="1:18" x14ac:dyDescent="0.25">
      <c r="A132" s="99" t="s">
        <v>418</v>
      </c>
      <c r="B132" s="3" t="str">
        <f>VLOOKUP(A132,[2]Taul1!$A$2:$B$168,2,FALSE)</f>
        <v>Suupohjan Koulutuskuntayhtymä</v>
      </c>
      <c r="C132" s="3" t="s">
        <v>324</v>
      </c>
      <c r="D132" s="8">
        <v>563</v>
      </c>
      <c r="E132" s="8">
        <v>0</v>
      </c>
      <c r="F132" s="8">
        <v>563</v>
      </c>
      <c r="G132" s="8">
        <v>0</v>
      </c>
      <c r="H132" s="9">
        <v>1.0678462209999999</v>
      </c>
      <c r="I132" s="10">
        <v>601.20000000000005</v>
      </c>
      <c r="J132" s="8">
        <v>-44774.59021147756</v>
      </c>
      <c r="K132" s="8">
        <f t="shared" si="1"/>
        <v>4870319</v>
      </c>
      <c r="L132" s="8">
        <v>0</v>
      </c>
      <c r="M132" s="8">
        <v>4870319</v>
      </c>
      <c r="N132" s="8">
        <v>247</v>
      </c>
      <c r="O132" s="10">
        <v>14685</v>
      </c>
      <c r="P132" s="8">
        <v>352679.95598711789</v>
      </c>
      <c r="Q132" s="8">
        <v>5222998.9559871182</v>
      </c>
      <c r="R132" s="11">
        <v>0</v>
      </c>
    </row>
    <row r="133" spans="1:18" x14ac:dyDescent="0.25">
      <c r="A133" s="99" t="s">
        <v>419</v>
      </c>
      <c r="B133" s="3" t="str">
        <f>VLOOKUP(A133,[2]Taul1!$A$2:$B$168,2,FALSE)</f>
        <v>Svenska Framtidsskolan i Helsingforsregionen Ab</v>
      </c>
      <c r="C133" s="3" t="s">
        <v>273</v>
      </c>
      <c r="D133" s="8">
        <v>873</v>
      </c>
      <c r="E133" s="8">
        <v>10</v>
      </c>
      <c r="F133" s="8">
        <v>883</v>
      </c>
      <c r="G133" s="8">
        <v>0</v>
      </c>
      <c r="H133" s="9">
        <v>0.99732120899999999</v>
      </c>
      <c r="I133" s="10">
        <v>880.6</v>
      </c>
      <c r="J133" s="8">
        <v>0</v>
      </c>
      <c r="K133" s="8">
        <f t="shared" ref="K133:K164" si="2">M133-L133</f>
        <v>7199321</v>
      </c>
      <c r="L133" s="8">
        <v>0</v>
      </c>
      <c r="M133" s="8">
        <v>7199321</v>
      </c>
      <c r="N133" s="8">
        <v>280</v>
      </c>
      <c r="O133" s="10">
        <v>15448</v>
      </c>
      <c r="P133" s="8">
        <v>371004.42356751772</v>
      </c>
      <c r="Q133" s="8">
        <v>7570325.4235675177</v>
      </c>
      <c r="R133" s="11">
        <v>402818</v>
      </c>
    </row>
    <row r="134" spans="1:18" x14ac:dyDescent="0.25">
      <c r="A134" s="99" t="s">
        <v>420</v>
      </c>
      <c r="B134" s="3" t="str">
        <f>VLOOKUP(A134,[2]Taul1!$A$2:$B$168,2,FALSE)</f>
        <v>Svenska Österbottens förbund för Utbildning och Kultur</v>
      </c>
      <c r="C134" s="3" t="s">
        <v>296</v>
      </c>
      <c r="D134" s="8">
        <v>1394</v>
      </c>
      <c r="E134" s="8">
        <v>125</v>
      </c>
      <c r="F134" s="8">
        <v>1519</v>
      </c>
      <c r="G134" s="8">
        <v>80</v>
      </c>
      <c r="H134" s="9">
        <v>1.1380644170000001</v>
      </c>
      <c r="I134" s="10">
        <v>1728.7</v>
      </c>
      <c r="J134" s="8">
        <v>-128745.56569956963</v>
      </c>
      <c r="K134" s="8">
        <f t="shared" si="2"/>
        <v>14004193</v>
      </c>
      <c r="L134" s="8">
        <v>0</v>
      </c>
      <c r="M134" s="8">
        <v>14004193</v>
      </c>
      <c r="N134" s="8">
        <v>655</v>
      </c>
      <c r="O134" s="10">
        <v>34846</v>
      </c>
      <c r="P134" s="8">
        <v>836873.39096541447</v>
      </c>
      <c r="Q134" s="8">
        <v>14841066.390965415</v>
      </c>
      <c r="R134" s="11">
        <v>0</v>
      </c>
    </row>
    <row r="135" spans="1:18" x14ac:dyDescent="0.25">
      <c r="A135" s="99" t="s">
        <v>421</v>
      </c>
      <c r="B135" s="3" t="str">
        <f>VLOOKUP(A135,[2]Taul1!$A$2:$B$168,2,FALSE)</f>
        <v>Tampereen Aikuiskoulutussäätiö sr</v>
      </c>
      <c r="C135" s="3" t="s">
        <v>275</v>
      </c>
      <c r="D135" s="8">
        <v>956</v>
      </c>
      <c r="E135" s="8">
        <v>867</v>
      </c>
      <c r="F135" s="8">
        <v>1823</v>
      </c>
      <c r="G135" s="8">
        <v>672</v>
      </c>
      <c r="H135" s="9">
        <v>0.84988779400000003</v>
      </c>
      <c r="I135" s="10">
        <v>1549.3</v>
      </c>
      <c r="J135" s="8">
        <v>0</v>
      </c>
      <c r="K135" s="8">
        <f t="shared" si="2"/>
        <v>12666259</v>
      </c>
      <c r="L135" s="8">
        <v>250000</v>
      </c>
      <c r="M135" s="8">
        <v>12916259</v>
      </c>
      <c r="N135" s="8">
        <v>845</v>
      </c>
      <c r="O135" s="10">
        <v>27869</v>
      </c>
      <c r="P135" s="8">
        <v>669311.38531869184</v>
      </c>
      <c r="Q135" s="8">
        <v>13585570.385318693</v>
      </c>
      <c r="R135" s="11">
        <v>722694</v>
      </c>
    </row>
    <row r="136" spans="1:18" x14ac:dyDescent="0.25">
      <c r="A136" s="99" t="s">
        <v>422</v>
      </c>
      <c r="B136" s="3" t="str">
        <f>VLOOKUP(A136,[2]Taul1!$A$2:$B$168,2,FALSE)</f>
        <v>Tampereen kaupunki</v>
      </c>
      <c r="C136" s="3" t="s">
        <v>275</v>
      </c>
      <c r="D136" s="8">
        <v>8065</v>
      </c>
      <c r="E136" s="8">
        <v>549</v>
      </c>
      <c r="F136" s="8">
        <v>8614</v>
      </c>
      <c r="G136" s="8">
        <v>105</v>
      </c>
      <c r="H136" s="9">
        <v>1.0298232570000001</v>
      </c>
      <c r="I136" s="10">
        <v>8870.9</v>
      </c>
      <c r="J136" s="8">
        <v>-660663.52679141099</v>
      </c>
      <c r="K136" s="8">
        <f t="shared" si="2"/>
        <v>71863132</v>
      </c>
      <c r="L136" s="8">
        <v>150000</v>
      </c>
      <c r="M136" s="8">
        <v>72013132</v>
      </c>
      <c r="N136" s="8">
        <v>3773</v>
      </c>
      <c r="O136" s="10">
        <v>185209</v>
      </c>
      <c r="P136" s="8">
        <v>4448042.3539951053</v>
      </c>
      <c r="Q136" s="8">
        <v>76461174.3539951</v>
      </c>
      <c r="R136" s="11">
        <v>0</v>
      </c>
    </row>
    <row r="137" spans="1:18" x14ac:dyDescent="0.25">
      <c r="A137" s="99" t="s">
        <v>423</v>
      </c>
      <c r="B137" s="3" t="str">
        <f>VLOOKUP(A137,[2]Taul1!$A$2:$B$168,2,FALSE)</f>
        <v>Tampereen Musiikkiopiston Säätiö sr</v>
      </c>
      <c r="C137" s="3" t="s">
        <v>275</v>
      </c>
      <c r="D137" s="8">
        <v>61</v>
      </c>
      <c r="E137" s="8">
        <v>5</v>
      </c>
      <c r="F137" s="8">
        <v>66</v>
      </c>
      <c r="G137" s="8">
        <v>0</v>
      </c>
      <c r="H137" s="9">
        <v>1.455249169</v>
      </c>
      <c r="I137" s="10">
        <v>96</v>
      </c>
      <c r="J137" s="8">
        <v>0</v>
      </c>
      <c r="K137" s="8">
        <f t="shared" si="2"/>
        <v>784845</v>
      </c>
      <c r="L137" s="8">
        <v>0</v>
      </c>
      <c r="M137" s="8">
        <v>784845</v>
      </c>
      <c r="N137" s="8">
        <v>29</v>
      </c>
      <c r="O137" s="10">
        <v>2699</v>
      </c>
      <c r="P137" s="8">
        <v>64820.102227390613</v>
      </c>
      <c r="Q137" s="8">
        <v>849665.10222739063</v>
      </c>
      <c r="R137" s="11">
        <v>43914</v>
      </c>
    </row>
    <row r="138" spans="1:18" x14ac:dyDescent="0.25">
      <c r="A138" s="99" t="s">
        <v>424</v>
      </c>
      <c r="B138" s="3" t="str">
        <f>VLOOKUP(A138,[2]Taul1!$A$2:$B$168,2,FALSE)</f>
        <v>Tampereen Urheiluhierojakoulu Oy</v>
      </c>
      <c r="C138" s="3" t="s">
        <v>275</v>
      </c>
      <c r="D138" s="8">
        <v>0</v>
      </c>
      <c r="E138" s="8">
        <v>5</v>
      </c>
      <c r="F138" s="8">
        <v>5</v>
      </c>
      <c r="G138" s="8">
        <v>0</v>
      </c>
      <c r="H138" s="9">
        <v>0.84150000000000003</v>
      </c>
      <c r="I138" s="10">
        <v>4.2</v>
      </c>
      <c r="J138" s="8">
        <v>0</v>
      </c>
      <c r="K138" s="8">
        <f t="shared" si="2"/>
        <v>34337</v>
      </c>
      <c r="L138" s="8">
        <v>0</v>
      </c>
      <c r="M138" s="8">
        <v>34337</v>
      </c>
      <c r="N138" s="8">
        <v>0</v>
      </c>
      <c r="O138" s="10">
        <v>0</v>
      </c>
      <c r="P138" s="8">
        <v>0</v>
      </c>
      <c r="Q138" s="8">
        <v>34337</v>
      </c>
      <c r="R138" s="11">
        <v>1921</v>
      </c>
    </row>
    <row r="139" spans="1:18" x14ac:dyDescent="0.25">
      <c r="A139" s="99" t="s">
        <v>425</v>
      </c>
      <c r="B139" s="3" t="str">
        <f>VLOOKUP(A139,[2]Taul1!$A$2:$B$168,2,FALSE)</f>
        <v>Tanhuvaaran Säätiö sr</v>
      </c>
      <c r="C139" s="3" t="s">
        <v>290</v>
      </c>
      <c r="D139" s="8">
        <v>66</v>
      </c>
      <c r="E139" s="8">
        <v>4</v>
      </c>
      <c r="F139" s="8">
        <v>70</v>
      </c>
      <c r="G139" s="8">
        <v>0</v>
      </c>
      <c r="H139" s="9">
        <v>1.6990771920000001</v>
      </c>
      <c r="I139" s="10">
        <v>118.9</v>
      </c>
      <c r="J139" s="8">
        <v>0</v>
      </c>
      <c r="K139" s="8">
        <f t="shared" si="2"/>
        <v>972064</v>
      </c>
      <c r="L139" s="8">
        <v>0</v>
      </c>
      <c r="M139" s="8">
        <v>972064</v>
      </c>
      <c r="N139" s="8">
        <v>26</v>
      </c>
      <c r="O139" s="10">
        <v>2976</v>
      </c>
      <c r="P139" s="8">
        <v>71472.628465622256</v>
      </c>
      <c r="Q139" s="8">
        <v>1043536.6284656222</v>
      </c>
      <c r="R139" s="11">
        <v>54389</v>
      </c>
    </row>
    <row r="140" spans="1:18" x14ac:dyDescent="0.25">
      <c r="A140" s="99" t="s">
        <v>426</v>
      </c>
      <c r="B140" s="3" t="str">
        <f>VLOOKUP(A140,[2]Taul1!$A$2:$B$168,2,FALSE)</f>
        <v>Tohtori Matthias Ingmanin säätiö sr</v>
      </c>
      <c r="C140" s="3" t="s">
        <v>356</v>
      </c>
      <c r="D140" s="8">
        <v>184</v>
      </c>
      <c r="E140" s="8">
        <v>13</v>
      </c>
      <c r="F140" s="8">
        <v>197</v>
      </c>
      <c r="G140" s="8">
        <v>0</v>
      </c>
      <c r="H140" s="9">
        <v>1.4240868550000001</v>
      </c>
      <c r="I140" s="10">
        <v>280.5</v>
      </c>
      <c r="J140" s="8">
        <v>0</v>
      </c>
      <c r="K140" s="8">
        <f t="shared" si="2"/>
        <v>2293220</v>
      </c>
      <c r="L140" s="8">
        <v>0</v>
      </c>
      <c r="M140" s="8">
        <v>2293220</v>
      </c>
      <c r="N140" s="8">
        <v>71</v>
      </c>
      <c r="O140" s="10">
        <v>5557</v>
      </c>
      <c r="P140" s="8">
        <v>133458.80254820662</v>
      </c>
      <c r="Q140" s="8">
        <v>2426678.8025482064</v>
      </c>
      <c r="R140" s="11">
        <v>128311</v>
      </c>
    </row>
    <row r="141" spans="1:18" x14ac:dyDescent="0.25">
      <c r="A141" s="99" t="s">
        <v>427</v>
      </c>
      <c r="B141" s="3" t="str">
        <f>VLOOKUP(A141,[2]Taul1!$A$2:$B$168,2,FALSE)</f>
        <v>Toyota Auto Finland Oy</v>
      </c>
      <c r="C141" s="3" t="s">
        <v>273</v>
      </c>
      <c r="D141" s="8">
        <v>35</v>
      </c>
      <c r="E141" s="8">
        <v>0</v>
      </c>
      <c r="F141" s="8">
        <v>35</v>
      </c>
      <c r="G141" s="8">
        <v>0</v>
      </c>
      <c r="H141" s="9">
        <v>0.75586134500000002</v>
      </c>
      <c r="I141" s="10">
        <v>26.5</v>
      </c>
      <c r="J141" s="8">
        <v>0</v>
      </c>
      <c r="K141" s="8">
        <f t="shared" si="2"/>
        <v>216650</v>
      </c>
      <c r="L141" s="8">
        <v>0</v>
      </c>
      <c r="M141" s="8">
        <v>216650</v>
      </c>
      <c r="N141" s="8">
        <v>31</v>
      </c>
      <c r="O141" s="10">
        <v>339</v>
      </c>
      <c r="P141" s="8">
        <v>8141.5393312654396</v>
      </c>
      <c r="Q141" s="8">
        <v>224791.53933126543</v>
      </c>
      <c r="R141" s="11">
        <v>12122</v>
      </c>
    </row>
    <row r="142" spans="1:18" x14ac:dyDescent="0.25">
      <c r="A142" s="99" t="s">
        <v>428</v>
      </c>
      <c r="B142" s="3" t="str">
        <f>VLOOKUP(A142,[2]Taul1!$A$2:$B$168,2,FALSE)</f>
        <v>Traffica Oy</v>
      </c>
      <c r="C142" s="3" t="s">
        <v>356</v>
      </c>
      <c r="D142" s="8">
        <v>0</v>
      </c>
      <c r="E142" s="8">
        <v>10</v>
      </c>
      <c r="F142" s="8">
        <v>10</v>
      </c>
      <c r="G142" s="8">
        <v>10</v>
      </c>
      <c r="H142" s="9">
        <v>1</v>
      </c>
      <c r="I142" s="10">
        <v>10</v>
      </c>
      <c r="J142" s="8">
        <v>0</v>
      </c>
      <c r="K142" s="8">
        <f t="shared" si="2"/>
        <v>81755</v>
      </c>
      <c r="L142" s="8">
        <v>60000</v>
      </c>
      <c r="M142" s="8">
        <v>141755</v>
      </c>
      <c r="N142" s="8"/>
      <c r="O142" s="10">
        <v>0</v>
      </c>
      <c r="P142" s="8">
        <v>0</v>
      </c>
      <c r="Q142" s="8">
        <v>141755</v>
      </c>
      <c r="R142" s="11">
        <v>7932</v>
      </c>
    </row>
    <row r="143" spans="1:18" x14ac:dyDescent="0.25">
      <c r="A143" s="99" t="s">
        <v>429</v>
      </c>
      <c r="B143" s="3" t="str">
        <f>VLOOKUP(A143,[2]Taul1!$A$2:$B$168,2,FALSE)</f>
        <v>TUL:n Kisakeskussäätiö sr</v>
      </c>
      <c r="C143" s="3" t="s">
        <v>273</v>
      </c>
      <c r="D143" s="8">
        <v>5</v>
      </c>
      <c r="E143" s="8">
        <v>0</v>
      </c>
      <c r="F143" s="8">
        <v>5</v>
      </c>
      <c r="G143" s="8">
        <v>0</v>
      </c>
      <c r="H143" s="9">
        <v>0.84150000000000003</v>
      </c>
      <c r="I143" s="10">
        <v>4.2</v>
      </c>
      <c r="J143" s="8">
        <v>0</v>
      </c>
      <c r="K143" s="8">
        <f t="shared" si="2"/>
        <v>34337</v>
      </c>
      <c r="L143" s="8">
        <v>0</v>
      </c>
      <c r="M143" s="8">
        <v>34337</v>
      </c>
      <c r="N143" s="8">
        <v>7</v>
      </c>
      <c r="O143" s="10">
        <v>107</v>
      </c>
      <c r="P143" s="8">
        <v>2569.7484024938108</v>
      </c>
      <c r="Q143" s="8">
        <v>36906.748402493809</v>
      </c>
      <c r="R143" s="11">
        <v>1921</v>
      </c>
    </row>
    <row r="144" spans="1:18" x14ac:dyDescent="0.25">
      <c r="A144" s="99" t="s">
        <v>430</v>
      </c>
      <c r="B144" s="3" t="str">
        <f>VLOOKUP(A144,[2]Taul1!$A$2:$B$168,2,FALSE)</f>
        <v>Turun Aikuiskoulutussäätiö sr</v>
      </c>
      <c r="C144" s="3" t="s">
        <v>367</v>
      </c>
      <c r="D144" s="8">
        <v>610</v>
      </c>
      <c r="E144" s="8">
        <v>561</v>
      </c>
      <c r="F144" s="8">
        <v>1171</v>
      </c>
      <c r="G144" s="8">
        <v>540</v>
      </c>
      <c r="H144" s="9">
        <v>0.84328893599999999</v>
      </c>
      <c r="I144" s="10">
        <v>987.5</v>
      </c>
      <c r="J144" s="8">
        <v>0</v>
      </c>
      <c r="K144" s="8">
        <f t="shared" si="2"/>
        <v>8073279</v>
      </c>
      <c r="L144" s="8">
        <v>210000</v>
      </c>
      <c r="M144" s="8">
        <v>8283279</v>
      </c>
      <c r="N144" s="8">
        <v>585</v>
      </c>
      <c r="O144" s="10">
        <v>17307</v>
      </c>
      <c r="P144" s="8">
        <v>415650.80001832137</v>
      </c>
      <c r="Q144" s="8">
        <v>8698929.8000183217</v>
      </c>
      <c r="R144" s="11">
        <v>463468</v>
      </c>
    </row>
    <row r="145" spans="1:18" x14ac:dyDescent="0.25">
      <c r="A145" s="99" t="s">
        <v>431</v>
      </c>
      <c r="B145" s="3" t="str">
        <f>VLOOKUP(A145,[2]Taul1!$A$2:$B$168,2,FALSE)</f>
        <v>Turun Ammattiopistosäätiö sr</v>
      </c>
      <c r="C145" s="3" t="s">
        <v>367</v>
      </c>
      <c r="D145" s="8">
        <v>302</v>
      </c>
      <c r="E145" s="8">
        <v>36</v>
      </c>
      <c r="F145" s="8">
        <v>338</v>
      </c>
      <c r="G145" s="8">
        <v>26</v>
      </c>
      <c r="H145" s="9">
        <v>1.115000309</v>
      </c>
      <c r="I145" s="10">
        <v>376.9</v>
      </c>
      <c r="J145" s="8">
        <v>0</v>
      </c>
      <c r="K145" s="8">
        <f t="shared" si="2"/>
        <v>3081335</v>
      </c>
      <c r="L145" s="8">
        <v>0</v>
      </c>
      <c r="M145" s="8">
        <v>3081335</v>
      </c>
      <c r="N145" s="8">
        <v>118</v>
      </c>
      <c r="O145" s="10">
        <v>6444</v>
      </c>
      <c r="P145" s="8">
        <v>154761.29631467399</v>
      </c>
      <c r="Q145" s="8">
        <v>3236096.296314674</v>
      </c>
      <c r="R145" s="11">
        <v>172408</v>
      </c>
    </row>
    <row r="146" spans="1:18" x14ac:dyDescent="0.25">
      <c r="A146" s="99" t="s">
        <v>432</v>
      </c>
      <c r="B146" s="3" t="str">
        <f>VLOOKUP(A146,[2]Taul1!$A$2:$B$168,2,FALSE)</f>
        <v>Turun kaupunki</v>
      </c>
      <c r="C146" s="3" t="s">
        <v>367</v>
      </c>
      <c r="D146" s="8">
        <v>4466</v>
      </c>
      <c r="E146" s="8">
        <v>623</v>
      </c>
      <c r="F146" s="8">
        <v>5089</v>
      </c>
      <c r="G146" s="8">
        <v>240</v>
      </c>
      <c r="H146" s="9">
        <v>0.97482506300000005</v>
      </c>
      <c r="I146" s="10">
        <v>4960.8999999999996</v>
      </c>
      <c r="J146" s="8">
        <v>-369464.8446109764</v>
      </c>
      <c r="K146" s="8">
        <f t="shared" si="2"/>
        <v>40188235</v>
      </c>
      <c r="L146" s="8">
        <v>0</v>
      </c>
      <c r="M146" s="8">
        <v>40188235</v>
      </c>
      <c r="N146" s="8">
        <v>2049</v>
      </c>
      <c r="O146" s="10">
        <v>99926</v>
      </c>
      <c r="P146" s="8">
        <v>2399856.8118466968</v>
      </c>
      <c r="Q146" s="8">
        <v>42588091.811846696</v>
      </c>
      <c r="R146" s="11">
        <v>0</v>
      </c>
    </row>
    <row r="147" spans="1:18" x14ac:dyDescent="0.25">
      <c r="A147" s="99" t="s">
        <v>433</v>
      </c>
      <c r="B147" s="3" t="str">
        <f>VLOOKUP(A147,[2]Taul1!$A$2:$B$168,2,FALSE)</f>
        <v>Turun Konservatorion kannatusyhdistys - Garantiföreningen för Åbo Konservatorium r.y.</v>
      </c>
      <c r="C147" s="3" t="s">
        <v>367</v>
      </c>
      <c r="D147" s="8">
        <v>79</v>
      </c>
      <c r="E147" s="8">
        <v>5</v>
      </c>
      <c r="F147" s="8">
        <v>84</v>
      </c>
      <c r="G147" s="8">
        <v>0</v>
      </c>
      <c r="H147" s="9">
        <v>1.59</v>
      </c>
      <c r="I147" s="10">
        <v>133.6</v>
      </c>
      <c r="J147" s="8">
        <v>0</v>
      </c>
      <c r="K147" s="8">
        <f t="shared" si="2"/>
        <v>1092243</v>
      </c>
      <c r="L147" s="8">
        <v>0</v>
      </c>
      <c r="M147" s="8">
        <v>1092243</v>
      </c>
      <c r="N147" s="8">
        <v>54</v>
      </c>
      <c r="O147" s="10">
        <v>5152</v>
      </c>
      <c r="P147" s="8">
        <v>123732.18476306649</v>
      </c>
      <c r="Q147" s="8">
        <v>1215975.1847630665</v>
      </c>
      <c r="R147" s="11">
        <v>61113</v>
      </c>
    </row>
    <row r="148" spans="1:18" x14ac:dyDescent="0.25">
      <c r="A148" s="99" t="s">
        <v>434</v>
      </c>
      <c r="B148" s="3" t="str">
        <f>VLOOKUP(A148,[2]Taul1!$A$2:$B$168,2,FALSE)</f>
        <v>Turun kristillisen opiston säätiö sr</v>
      </c>
      <c r="C148" s="3" t="s">
        <v>367</v>
      </c>
      <c r="D148" s="8">
        <v>218</v>
      </c>
      <c r="E148" s="8">
        <v>11</v>
      </c>
      <c r="F148" s="8">
        <v>229</v>
      </c>
      <c r="G148" s="8">
        <v>0</v>
      </c>
      <c r="H148" s="9">
        <v>1.0005351629999999</v>
      </c>
      <c r="I148" s="10">
        <v>229.1</v>
      </c>
      <c r="J148" s="8">
        <v>0</v>
      </c>
      <c r="K148" s="8">
        <f t="shared" si="2"/>
        <v>1873001</v>
      </c>
      <c r="L148" s="8">
        <v>0</v>
      </c>
      <c r="M148" s="8">
        <v>1873001</v>
      </c>
      <c r="N148" s="8">
        <v>98</v>
      </c>
      <c r="O148" s="10">
        <v>3645</v>
      </c>
      <c r="P148" s="8">
        <v>87539.56006626114</v>
      </c>
      <c r="Q148" s="8">
        <v>1960540.5600662611</v>
      </c>
      <c r="R148" s="11">
        <v>104799</v>
      </c>
    </row>
    <row r="149" spans="1:18" x14ac:dyDescent="0.25">
      <c r="A149" s="99" t="s">
        <v>435</v>
      </c>
      <c r="B149" s="3" t="str">
        <f>VLOOKUP(A149,[2]Taul1!$A$2:$B$168,2,FALSE)</f>
        <v>TYA-oppilaitos Oy</v>
      </c>
      <c r="C149" s="3" t="s">
        <v>367</v>
      </c>
      <c r="D149" s="8">
        <v>28</v>
      </c>
      <c r="E149" s="8">
        <v>0</v>
      </c>
      <c r="F149" s="8">
        <v>28</v>
      </c>
      <c r="G149" s="8">
        <v>0</v>
      </c>
      <c r="H149" s="9">
        <v>0.84150000000000003</v>
      </c>
      <c r="I149" s="10">
        <v>23.6</v>
      </c>
      <c r="J149" s="8">
        <v>0</v>
      </c>
      <c r="K149" s="8">
        <f t="shared" si="2"/>
        <v>192941</v>
      </c>
      <c r="L149" s="8">
        <v>0</v>
      </c>
      <c r="M149" s="8">
        <v>192941</v>
      </c>
      <c r="N149" s="8">
        <v>28</v>
      </c>
      <c r="O149" s="10">
        <v>781</v>
      </c>
      <c r="P149" s="8">
        <v>18756.761704183798</v>
      </c>
      <c r="Q149" s="8">
        <v>211697.76170418379</v>
      </c>
      <c r="R149" s="11">
        <v>10795</v>
      </c>
    </row>
    <row r="150" spans="1:18" x14ac:dyDescent="0.25">
      <c r="A150" s="99" t="s">
        <v>436</v>
      </c>
      <c r="B150" s="3" t="str">
        <f>VLOOKUP(A150,[2]Taul1!$A$2:$B$168,2,FALSE)</f>
        <v>Työtehoseura ry</v>
      </c>
      <c r="C150" s="3" t="s">
        <v>273</v>
      </c>
      <c r="D150" s="8">
        <v>702</v>
      </c>
      <c r="E150" s="8">
        <v>490</v>
      </c>
      <c r="F150" s="8">
        <v>1192</v>
      </c>
      <c r="G150" s="8">
        <v>250</v>
      </c>
      <c r="H150" s="9">
        <v>1.083907779</v>
      </c>
      <c r="I150" s="10">
        <v>1292</v>
      </c>
      <c r="J150" s="8">
        <v>0</v>
      </c>
      <c r="K150" s="8">
        <f t="shared" si="2"/>
        <v>10562710</v>
      </c>
      <c r="L150" s="8">
        <v>100000</v>
      </c>
      <c r="M150" s="8">
        <v>10662710</v>
      </c>
      <c r="N150" s="8">
        <v>542</v>
      </c>
      <c r="O150" s="10">
        <v>21623</v>
      </c>
      <c r="P150" s="8">
        <v>519305.32436564186</v>
      </c>
      <c r="Q150" s="8">
        <v>11182015.324365642</v>
      </c>
      <c r="R150" s="11">
        <v>596603</v>
      </c>
    </row>
    <row r="151" spans="1:18" x14ac:dyDescent="0.25">
      <c r="A151" s="99" t="s">
        <v>437</v>
      </c>
      <c r="B151" s="3" t="str">
        <f>VLOOKUP(A151,[2]Taul1!$A$2:$B$168,2,FALSE)</f>
        <v>Työväen Sivistysliitto TSL ry</v>
      </c>
      <c r="C151" s="3" t="s">
        <v>273</v>
      </c>
      <c r="D151" s="8">
        <v>0</v>
      </c>
      <c r="E151" s="8">
        <v>45</v>
      </c>
      <c r="F151" s="8">
        <v>45</v>
      </c>
      <c r="G151" s="8">
        <v>0</v>
      </c>
      <c r="H151" s="9">
        <v>0.63</v>
      </c>
      <c r="I151" s="10">
        <v>28.4</v>
      </c>
      <c r="J151" s="8">
        <v>0</v>
      </c>
      <c r="K151" s="8">
        <f t="shared" si="2"/>
        <v>232183</v>
      </c>
      <c r="L151" s="8">
        <v>0</v>
      </c>
      <c r="M151" s="8">
        <v>232183</v>
      </c>
      <c r="N151" s="8">
        <v>0</v>
      </c>
      <c r="O151" s="10">
        <v>0</v>
      </c>
      <c r="P151" s="8">
        <v>0</v>
      </c>
      <c r="Q151" s="8">
        <v>232183</v>
      </c>
      <c r="R151" s="11">
        <v>12991</v>
      </c>
    </row>
    <row r="152" spans="1:18" x14ac:dyDescent="0.25">
      <c r="A152" s="99" t="s">
        <v>438</v>
      </c>
      <c r="B152" s="3" t="str">
        <f>VLOOKUP(A152,[2]Taul1!$A$2:$B$168,2,FALSE)</f>
        <v>UPM-Kymmene Oyj</v>
      </c>
      <c r="C152" s="3" t="s">
        <v>273</v>
      </c>
      <c r="D152" s="8">
        <v>0</v>
      </c>
      <c r="E152" s="8">
        <v>44</v>
      </c>
      <c r="F152" s="8">
        <v>44</v>
      </c>
      <c r="G152" s="8">
        <v>0</v>
      </c>
      <c r="H152" s="9">
        <v>0.315</v>
      </c>
      <c r="I152" s="10">
        <v>13.9</v>
      </c>
      <c r="J152" s="8">
        <v>0</v>
      </c>
      <c r="K152" s="8">
        <f t="shared" si="2"/>
        <v>113639</v>
      </c>
      <c r="L152" s="8">
        <v>277500</v>
      </c>
      <c r="M152" s="8">
        <v>391139</v>
      </c>
      <c r="N152" s="8">
        <v>0</v>
      </c>
      <c r="O152" s="10">
        <v>0</v>
      </c>
      <c r="P152" s="8">
        <v>0</v>
      </c>
      <c r="Q152" s="8">
        <v>391139</v>
      </c>
      <c r="R152" s="11">
        <v>21885</v>
      </c>
    </row>
    <row r="153" spans="1:18" x14ac:dyDescent="0.25">
      <c r="A153" s="99" t="s">
        <v>439</v>
      </c>
      <c r="B153" s="3" t="str">
        <f>VLOOKUP(A153,[2]Taul1!$A$2:$B$168,2,FALSE)</f>
        <v>Vaasan kaupunki</v>
      </c>
      <c r="C153" s="3" t="s">
        <v>296</v>
      </c>
      <c r="D153" s="8">
        <v>2401</v>
      </c>
      <c r="E153" s="8">
        <v>198</v>
      </c>
      <c r="F153" s="8">
        <v>2599</v>
      </c>
      <c r="G153" s="8">
        <v>100</v>
      </c>
      <c r="H153" s="9">
        <v>1.0223535130000001</v>
      </c>
      <c r="I153" s="10">
        <v>2657.1</v>
      </c>
      <c r="J153" s="8">
        <v>-197888.49576000837</v>
      </c>
      <c r="K153" s="8">
        <f t="shared" si="2"/>
        <v>21525158</v>
      </c>
      <c r="L153" s="8">
        <v>0</v>
      </c>
      <c r="M153" s="8">
        <v>21525158</v>
      </c>
      <c r="N153" s="8">
        <v>1110</v>
      </c>
      <c r="O153" s="10">
        <v>52637</v>
      </c>
      <c r="P153" s="8">
        <v>1264148.0996454835</v>
      </c>
      <c r="Q153" s="8">
        <v>22789306.099645484</v>
      </c>
      <c r="R153" s="11">
        <v>0</v>
      </c>
    </row>
    <row r="154" spans="1:18" x14ac:dyDescent="0.25">
      <c r="A154" s="99" t="s">
        <v>440</v>
      </c>
      <c r="B154" s="3" t="str">
        <f>VLOOKUP(A154,[2]Taul1!$A$2:$B$168,2,FALSE)</f>
        <v>Valkeakosken seudun koulutuskuntayhtymä</v>
      </c>
      <c r="C154" s="3" t="s">
        <v>275</v>
      </c>
      <c r="D154" s="8">
        <v>1000</v>
      </c>
      <c r="E154" s="8">
        <v>55</v>
      </c>
      <c r="F154" s="8">
        <v>1055</v>
      </c>
      <c r="G154" s="8">
        <v>20</v>
      </c>
      <c r="H154" s="9">
        <v>1.003643356</v>
      </c>
      <c r="I154" s="10">
        <v>1058.8</v>
      </c>
      <c r="J154" s="8">
        <v>-78854.517824205657</v>
      </c>
      <c r="K154" s="8">
        <f t="shared" si="2"/>
        <v>8577335</v>
      </c>
      <c r="L154" s="8">
        <v>0</v>
      </c>
      <c r="M154" s="8">
        <v>8577335</v>
      </c>
      <c r="N154" s="8">
        <v>331</v>
      </c>
      <c r="O154" s="10">
        <v>17464</v>
      </c>
      <c r="P154" s="8">
        <v>419421.36543132638</v>
      </c>
      <c r="Q154" s="8">
        <v>8996756.3654313255</v>
      </c>
      <c r="R154" s="11">
        <v>0</v>
      </c>
    </row>
    <row r="155" spans="1:18" x14ac:dyDescent="0.25">
      <c r="A155" s="99" t="s">
        <v>441</v>
      </c>
      <c r="B155" s="3" t="str">
        <f>VLOOKUP(A155,[2]Taul1!$A$2:$B$168,2,FALSE)</f>
        <v>Valkealan Kristillisen Kansanopiston kannatusyhdistys r.y.</v>
      </c>
      <c r="C155" s="3" t="s">
        <v>301</v>
      </c>
      <c r="D155" s="8">
        <v>17</v>
      </c>
      <c r="E155" s="8">
        <v>2</v>
      </c>
      <c r="F155" s="8">
        <v>19</v>
      </c>
      <c r="G155" s="8">
        <v>0</v>
      </c>
      <c r="H155" s="9">
        <v>0.84150000000000003</v>
      </c>
      <c r="I155" s="10">
        <v>16</v>
      </c>
      <c r="J155" s="8">
        <v>0</v>
      </c>
      <c r="K155" s="8">
        <f t="shared" si="2"/>
        <v>130808</v>
      </c>
      <c r="L155" s="8">
        <v>0</v>
      </c>
      <c r="M155" s="8">
        <v>130808</v>
      </c>
      <c r="N155" s="8">
        <v>20</v>
      </c>
      <c r="O155" s="10">
        <v>278</v>
      </c>
      <c r="P155" s="8">
        <v>6676.5425784418649</v>
      </c>
      <c r="Q155" s="8">
        <v>137484.54257844188</v>
      </c>
      <c r="R155" s="11">
        <v>7319</v>
      </c>
    </row>
    <row r="156" spans="1:18" x14ac:dyDescent="0.25">
      <c r="A156" s="99" t="s">
        <v>442</v>
      </c>
      <c r="B156" s="3" t="str">
        <f>VLOOKUP(A156,[2]Taul1!$A$2:$B$168,2,FALSE)</f>
        <v>Valmet Automotive Oy</v>
      </c>
      <c r="C156" s="3" t="s">
        <v>367</v>
      </c>
      <c r="D156" s="8">
        <v>0</v>
      </c>
      <c r="E156" s="8">
        <v>0</v>
      </c>
      <c r="F156" s="8">
        <v>0</v>
      </c>
      <c r="G156" s="8">
        <v>0</v>
      </c>
      <c r="H156" s="9">
        <v>1</v>
      </c>
      <c r="I156" s="10">
        <v>0</v>
      </c>
      <c r="J156" s="8">
        <v>0</v>
      </c>
      <c r="K156" s="8">
        <f t="shared" si="2"/>
        <v>0</v>
      </c>
      <c r="L156" s="8">
        <v>0</v>
      </c>
      <c r="M156" s="8">
        <v>0</v>
      </c>
      <c r="N156" s="8"/>
      <c r="O156" s="10">
        <v>0</v>
      </c>
      <c r="P156" s="8">
        <v>0</v>
      </c>
      <c r="Q156" s="8">
        <v>0</v>
      </c>
      <c r="R156" s="11">
        <v>0</v>
      </c>
    </row>
    <row r="157" spans="1:18" x14ac:dyDescent="0.25">
      <c r="A157" s="99" t="s">
        <v>443</v>
      </c>
      <c r="B157" s="3" t="str">
        <f>VLOOKUP(A157,[2]Taul1!$A$2:$B$168,2,FALSE)</f>
        <v>Valtakunnallinen valmennus- ja liikuntakeskus Oy</v>
      </c>
      <c r="C157" s="3" t="s">
        <v>350</v>
      </c>
      <c r="D157" s="8">
        <v>158</v>
      </c>
      <c r="E157" s="8">
        <v>15</v>
      </c>
      <c r="F157" s="8">
        <v>173</v>
      </c>
      <c r="G157" s="8">
        <v>0</v>
      </c>
      <c r="H157" s="9">
        <v>1.431143592</v>
      </c>
      <c r="I157" s="10">
        <v>247.6</v>
      </c>
      <c r="J157" s="8">
        <v>0</v>
      </c>
      <c r="K157" s="8">
        <f t="shared" si="2"/>
        <v>2024247</v>
      </c>
      <c r="L157" s="8">
        <v>0</v>
      </c>
      <c r="M157" s="8">
        <v>2024247</v>
      </c>
      <c r="N157" s="8">
        <v>70</v>
      </c>
      <c r="O157" s="10">
        <v>6124</v>
      </c>
      <c r="P157" s="8">
        <v>147076.06744740281</v>
      </c>
      <c r="Q157" s="8">
        <v>2171323.067447403</v>
      </c>
      <c r="R157" s="11">
        <v>113261</v>
      </c>
    </row>
    <row r="158" spans="1:18" x14ac:dyDescent="0.25">
      <c r="A158" s="99" t="s">
        <v>444</v>
      </c>
      <c r="B158" s="3" t="str">
        <f>VLOOKUP(A158,[2]Taul1!$A$2:$B$168,2,FALSE)</f>
        <v>Vantaan kaupunki</v>
      </c>
      <c r="C158" s="3" t="s">
        <v>273</v>
      </c>
      <c r="D158" s="8">
        <v>3063</v>
      </c>
      <c r="E158" s="8">
        <v>297</v>
      </c>
      <c r="F158" s="8">
        <v>3360</v>
      </c>
      <c r="G158" s="8">
        <v>100</v>
      </c>
      <c r="H158" s="9">
        <v>1.0986407659999999</v>
      </c>
      <c r="I158" s="10">
        <v>3691.4</v>
      </c>
      <c r="J158" s="8">
        <v>-274918.36711019342</v>
      </c>
      <c r="K158" s="8">
        <f t="shared" si="2"/>
        <v>29904019</v>
      </c>
      <c r="L158" s="8">
        <v>0</v>
      </c>
      <c r="M158" s="8">
        <v>29904019</v>
      </c>
      <c r="N158" s="8">
        <v>1163</v>
      </c>
      <c r="O158" s="10">
        <v>66359</v>
      </c>
      <c r="P158" s="8">
        <v>1593700.3200101571</v>
      </c>
      <c r="Q158" s="8">
        <v>31497719.320010155</v>
      </c>
      <c r="R158" s="11">
        <v>0</v>
      </c>
    </row>
    <row r="159" spans="1:18" x14ac:dyDescent="0.25">
      <c r="A159" s="99" t="s">
        <v>445</v>
      </c>
      <c r="B159" s="3" t="str">
        <f>VLOOKUP(A159,[2]Taul1!$A$2:$B$168,2,FALSE)</f>
        <v>Varalan Säätiö sr</v>
      </c>
      <c r="C159" s="3" t="s">
        <v>275</v>
      </c>
      <c r="D159" s="8">
        <v>128</v>
      </c>
      <c r="E159" s="8">
        <v>0</v>
      </c>
      <c r="F159" s="8">
        <v>128</v>
      </c>
      <c r="G159" s="8">
        <v>0</v>
      </c>
      <c r="H159" s="9">
        <v>1.620336641</v>
      </c>
      <c r="I159" s="10">
        <v>207.4</v>
      </c>
      <c r="J159" s="8">
        <v>0</v>
      </c>
      <c r="K159" s="8">
        <f t="shared" si="2"/>
        <v>1695593</v>
      </c>
      <c r="L159" s="8">
        <v>0</v>
      </c>
      <c r="M159" s="8">
        <v>1695593</v>
      </c>
      <c r="N159" s="8">
        <v>49</v>
      </c>
      <c r="O159" s="10">
        <v>5091</v>
      </c>
      <c r="P159" s="8">
        <v>122267.18801024293</v>
      </c>
      <c r="Q159" s="8">
        <v>1817860.188010243</v>
      </c>
      <c r="R159" s="11">
        <v>94872</v>
      </c>
    </row>
    <row r="160" spans="1:18" x14ac:dyDescent="0.25">
      <c r="A160" s="99" t="s">
        <v>446</v>
      </c>
      <c r="B160" s="3" t="str">
        <f>VLOOKUP(A160,[2]Taul1!$A$2:$B$168,2,FALSE)</f>
        <v>Vuolle Setlementti ry</v>
      </c>
      <c r="C160" s="3" t="s">
        <v>299</v>
      </c>
      <c r="D160" s="8">
        <v>0</v>
      </c>
      <c r="E160" s="8">
        <v>0</v>
      </c>
      <c r="F160" s="8">
        <v>0</v>
      </c>
      <c r="G160" s="8">
        <v>0</v>
      </c>
      <c r="H160" s="9">
        <v>0.84150000000000003</v>
      </c>
      <c r="I160" s="10">
        <v>0</v>
      </c>
      <c r="J160" s="8">
        <v>0</v>
      </c>
      <c r="K160" s="8">
        <f t="shared" si="2"/>
        <v>0</v>
      </c>
      <c r="L160" s="8">
        <v>0</v>
      </c>
      <c r="M160" s="8">
        <v>0</v>
      </c>
      <c r="N160" s="8">
        <v>0</v>
      </c>
      <c r="O160" s="10">
        <v>0</v>
      </c>
      <c r="P160" s="8">
        <v>0</v>
      </c>
      <c r="Q160" s="8">
        <v>0</v>
      </c>
      <c r="R160" s="11">
        <v>0</v>
      </c>
    </row>
    <row r="161" spans="1:18" x14ac:dyDescent="0.25">
      <c r="A161" s="99" t="s">
        <v>447</v>
      </c>
      <c r="B161" s="3" t="str">
        <f>VLOOKUP(A161,[2]Taul1!$A$2:$B$168,2,FALSE)</f>
        <v>Wärtsilä Finland Oy</v>
      </c>
      <c r="C161" s="3" t="s">
        <v>296</v>
      </c>
      <c r="D161" s="8">
        <v>0</v>
      </c>
      <c r="E161" s="8">
        <v>35</v>
      </c>
      <c r="F161" s="8">
        <v>35</v>
      </c>
      <c r="G161" s="8">
        <v>0</v>
      </c>
      <c r="H161" s="9">
        <v>0.315</v>
      </c>
      <c r="I161" s="10">
        <v>11</v>
      </c>
      <c r="J161" s="8">
        <v>0</v>
      </c>
      <c r="K161" s="8">
        <f t="shared" si="2"/>
        <v>89930</v>
      </c>
      <c r="L161" s="8">
        <v>243750</v>
      </c>
      <c r="M161" s="8">
        <v>333680</v>
      </c>
      <c r="N161" s="8">
        <v>0</v>
      </c>
      <c r="O161" s="10">
        <v>0</v>
      </c>
      <c r="P161" s="8">
        <v>0</v>
      </c>
      <c r="Q161" s="8">
        <v>333680</v>
      </c>
      <c r="R161" s="11">
        <v>18670</v>
      </c>
    </row>
    <row r="162" spans="1:18" x14ac:dyDescent="0.25">
      <c r="A162" s="99" t="s">
        <v>448</v>
      </c>
      <c r="B162" s="3" t="str">
        <f>VLOOKUP(A162,[2]Taul1!$A$2:$B$168,2,FALSE)</f>
        <v>Ylä-Savon koulutuskuntayhtymä</v>
      </c>
      <c r="C162" s="3" t="s">
        <v>356</v>
      </c>
      <c r="D162" s="8">
        <v>1320</v>
      </c>
      <c r="E162" s="8">
        <v>230</v>
      </c>
      <c r="F162" s="8">
        <v>1550</v>
      </c>
      <c r="G162" s="8">
        <v>100</v>
      </c>
      <c r="H162" s="9">
        <v>1.194693953</v>
      </c>
      <c r="I162" s="10">
        <v>1851.8</v>
      </c>
      <c r="J162" s="8">
        <v>-137913.4832894447</v>
      </c>
      <c r="K162" s="8">
        <f t="shared" si="2"/>
        <v>15001426</v>
      </c>
      <c r="L162" s="8">
        <v>0</v>
      </c>
      <c r="M162" s="8">
        <v>15001426</v>
      </c>
      <c r="N162" s="8">
        <v>759</v>
      </c>
      <c r="O162" s="10">
        <v>38023</v>
      </c>
      <c r="P162" s="8">
        <v>913173.30381329136</v>
      </c>
      <c r="Q162" s="8">
        <v>15914599.303813292</v>
      </c>
      <c r="R162" s="11">
        <v>0</v>
      </c>
    </row>
    <row r="163" spans="1:18" x14ac:dyDescent="0.25">
      <c r="A163" s="99" t="s">
        <v>449</v>
      </c>
      <c r="B163" s="3" t="str">
        <f>VLOOKUP(A163,[2]Taul1!$A$2:$B$168,2,FALSE)</f>
        <v>Äänekosken Ammatillisen Koulutuksen kuntayhtymä</v>
      </c>
      <c r="C163" s="3" t="s">
        <v>320</v>
      </c>
      <c r="D163" s="8">
        <v>1472</v>
      </c>
      <c r="E163" s="8">
        <v>150</v>
      </c>
      <c r="F163" s="8">
        <v>1622</v>
      </c>
      <c r="G163" s="8">
        <v>50</v>
      </c>
      <c r="H163" s="9">
        <v>1.0653143110000001</v>
      </c>
      <c r="I163" s="10">
        <v>1727.9</v>
      </c>
      <c r="J163" s="8">
        <v>-128685.98540654039</v>
      </c>
      <c r="K163" s="8">
        <f t="shared" si="2"/>
        <v>13997712</v>
      </c>
      <c r="L163" s="8">
        <v>0</v>
      </c>
      <c r="M163" s="8">
        <v>13997712</v>
      </c>
      <c r="N163" s="8">
        <v>693</v>
      </c>
      <c r="O163" s="10">
        <v>32003</v>
      </c>
      <c r="P163" s="8">
        <v>768594.93574775173</v>
      </c>
      <c r="Q163" s="8">
        <v>14766306.935747752</v>
      </c>
      <c r="R163" s="11">
        <v>0</v>
      </c>
    </row>
    <row r="164" spans="1:18" x14ac:dyDescent="0.25">
      <c r="A164" s="100" t="s">
        <v>22</v>
      </c>
      <c r="B164" s="12"/>
      <c r="C164" s="12"/>
      <c r="D164" s="13">
        <f>SUBTOTAL(109,[3]Taul1!$D$4:$D$163)</f>
        <v>159335</v>
      </c>
      <c r="E164" s="13">
        <f>SUBTOTAL(109,[3]Taul1!$E$4:$E$163)</f>
        <v>19135</v>
      </c>
      <c r="F164" s="13">
        <f>SUBTOTAL(109,[3]Taul1!$F$4:$F$163)</f>
        <v>178470</v>
      </c>
      <c r="G164" s="13">
        <f>SUBTOTAL(109,[3]Taul1!$G$4:$G$163)</f>
        <v>8600</v>
      </c>
      <c r="H164" s="14">
        <f>SUBTOTAL(109,[3]Taul1!$H$4:$H$163)</f>
        <v>171.63577834800006</v>
      </c>
      <c r="I164" s="15">
        <f>SUBTOTAL(109,[3]Taul1!$I$4:$I$163)</f>
        <v>195426.50000000006</v>
      </c>
      <c r="J164" s="13">
        <f>SUBTOTAL(109,[3]Taul1!$J$4:$J$163)</f>
        <v>-10272000.000000002</v>
      </c>
      <c r="K164" s="13">
        <f t="shared" si="2"/>
        <v>1587431899</v>
      </c>
      <c r="L164" s="13">
        <f>SUBTOTAL(109,[3]Taul1!$L$4:$L$163)</f>
        <v>14501250</v>
      </c>
      <c r="M164" s="13">
        <f>SUBTOTAL(109,[3]Taul1!$M$4:$M$163)</f>
        <v>1601933149</v>
      </c>
      <c r="N164" s="13">
        <f>SUBTOTAL(109,[3]Taul1!$N$4:$N$163)</f>
        <v>75073</v>
      </c>
      <c r="O164" s="15">
        <f>SUBTOTAL(109,[3]Taul1!$O$4:$O$163)</f>
        <v>3536919</v>
      </c>
      <c r="P164" s="13">
        <f>SUBTOTAL(109,[3]Taul1!$P$4:$P$163)</f>
        <v>84943850.000000119</v>
      </c>
      <c r="Q164" s="13">
        <f>SUBTOTAL(109,[3]Taul1!$Q$4:$Q$163)</f>
        <v>1686876999</v>
      </c>
      <c r="R164" s="16">
        <f>SUBTOTAL(109,[3]Taul1!$R$4:$R$163)</f>
        <v>26998359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4"/>
  <sheetViews>
    <sheetView zoomScale="80" zoomScaleNormal="80" workbookViewId="0">
      <pane xSplit="1" ySplit="4" topLeftCell="H50" activePane="bottomRight" state="frozen"/>
      <selection pane="topRight" activeCell="B1" sqref="B1"/>
      <selection pane="bottomLeft" activeCell="A4" sqref="A4"/>
      <selection pane="bottomRight" activeCell="D16" sqref="D16:N16"/>
    </sheetView>
  </sheetViews>
  <sheetFormatPr defaultRowHeight="15" x14ac:dyDescent="0.25"/>
  <cols>
    <col min="1" max="1" width="31.5703125" customWidth="1"/>
    <col min="2" max="2" width="19.140625" customWidth="1"/>
    <col min="3" max="13" width="17.7109375" customWidth="1"/>
    <col min="14" max="14" width="16.85546875" customWidth="1"/>
    <col min="15" max="15" width="48" customWidth="1"/>
  </cols>
  <sheetData>
    <row r="1" spans="1:15" ht="19.5" x14ac:dyDescent="0.3">
      <c r="A1" s="7" t="s">
        <v>213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75" x14ac:dyDescent="0.25">
      <c r="A2" s="4" t="s">
        <v>226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84" customHeight="1" x14ac:dyDescent="0.25">
      <c r="A4" s="66" t="s">
        <v>13</v>
      </c>
      <c r="B4" s="66" t="s">
        <v>179</v>
      </c>
      <c r="C4" s="66" t="s">
        <v>180</v>
      </c>
      <c r="D4" s="66" t="s">
        <v>181</v>
      </c>
      <c r="E4" s="66" t="s">
        <v>182</v>
      </c>
      <c r="F4" s="66" t="s">
        <v>183</v>
      </c>
      <c r="G4" s="66" t="s">
        <v>184</v>
      </c>
      <c r="H4" s="66" t="s">
        <v>185</v>
      </c>
      <c r="I4" s="66" t="s">
        <v>186</v>
      </c>
      <c r="J4" s="66" t="s">
        <v>187</v>
      </c>
      <c r="K4" s="66" t="s">
        <v>188</v>
      </c>
      <c r="L4" s="66" t="s">
        <v>189</v>
      </c>
      <c r="M4" s="66" t="s">
        <v>190</v>
      </c>
      <c r="N4" s="66" t="s">
        <v>191</v>
      </c>
      <c r="O4" s="1"/>
    </row>
    <row r="5" spans="1:15" x14ac:dyDescent="0.25">
      <c r="A5" s="67" t="s">
        <v>204</v>
      </c>
      <c r="B5" s="68">
        <v>2676</v>
      </c>
      <c r="C5" s="68">
        <v>0</v>
      </c>
      <c r="D5" s="68">
        <v>0</v>
      </c>
      <c r="E5" s="68">
        <v>0</v>
      </c>
      <c r="F5" s="68">
        <v>0</v>
      </c>
      <c r="G5" s="68">
        <v>2301.36</v>
      </c>
      <c r="H5" s="68">
        <v>0</v>
      </c>
      <c r="I5" s="68">
        <v>0</v>
      </c>
      <c r="J5" s="68">
        <v>0</v>
      </c>
      <c r="K5" s="68">
        <v>0</v>
      </c>
      <c r="L5" s="68">
        <v>0</v>
      </c>
      <c r="M5" s="68">
        <v>2301.36</v>
      </c>
      <c r="N5" s="69">
        <v>0.8600000000000001</v>
      </c>
      <c r="O5" s="3"/>
    </row>
    <row r="6" spans="1:15" x14ac:dyDescent="0.25">
      <c r="A6" s="67" t="s">
        <v>32</v>
      </c>
      <c r="B6" s="68">
        <v>375.19199000000123</v>
      </c>
      <c r="C6" s="68">
        <v>346.9401780899999</v>
      </c>
      <c r="D6" s="68">
        <v>89.853229512199931</v>
      </c>
      <c r="E6" s="68">
        <v>0</v>
      </c>
      <c r="F6" s="68">
        <v>0</v>
      </c>
      <c r="G6" s="68">
        <v>0</v>
      </c>
      <c r="H6" s="68">
        <v>11.727913000000008</v>
      </c>
      <c r="I6" s="68">
        <v>0</v>
      </c>
      <c r="J6" s="68">
        <v>0</v>
      </c>
      <c r="K6" s="68">
        <v>0</v>
      </c>
      <c r="L6" s="68">
        <v>0</v>
      </c>
      <c r="M6" s="68">
        <v>448.52130300000073</v>
      </c>
      <c r="N6" s="69">
        <v>1.1954447721551817</v>
      </c>
      <c r="O6" s="3"/>
    </row>
    <row r="7" spans="1:15" x14ac:dyDescent="0.25">
      <c r="A7" s="67" t="s">
        <v>211</v>
      </c>
      <c r="B7" s="68">
        <v>23.726990000000001</v>
      </c>
      <c r="C7" s="68">
        <v>1.3236151500000002</v>
      </c>
      <c r="D7" s="68">
        <v>0</v>
      </c>
      <c r="E7" s="68">
        <v>0</v>
      </c>
      <c r="F7" s="68">
        <v>0</v>
      </c>
      <c r="G7" s="68">
        <v>19.255400000000002</v>
      </c>
      <c r="H7" s="68">
        <v>0</v>
      </c>
      <c r="I7" s="68">
        <v>0</v>
      </c>
      <c r="J7" s="68">
        <v>0</v>
      </c>
      <c r="K7" s="68">
        <v>0</v>
      </c>
      <c r="L7" s="68">
        <v>0</v>
      </c>
      <c r="M7" s="68">
        <v>20.579015000000002</v>
      </c>
      <c r="N7" s="69">
        <v>0.86732514322297105</v>
      </c>
      <c r="O7" s="3"/>
    </row>
    <row r="8" spans="1:15" x14ac:dyDescent="0.25">
      <c r="A8" s="67" t="s">
        <v>33</v>
      </c>
      <c r="B8" s="68">
        <v>84.718209999999885</v>
      </c>
      <c r="C8" s="68">
        <v>45.280692899999991</v>
      </c>
      <c r="D8" s="68">
        <v>0</v>
      </c>
      <c r="E8" s="68">
        <v>56.701998030000013</v>
      </c>
      <c r="F8" s="68">
        <v>0</v>
      </c>
      <c r="G8" s="68">
        <v>0</v>
      </c>
      <c r="H8" s="68">
        <v>266.46466220999991</v>
      </c>
      <c r="I8" s="68">
        <v>90.399799419999937</v>
      </c>
      <c r="J8" s="68">
        <v>0</v>
      </c>
      <c r="K8" s="68">
        <v>0</v>
      </c>
      <c r="L8" s="68">
        <v>0</v>
      </c>
      <c r="M8" s="68">
        <v>458.84715999999969</v>
      </c>
      <c r="N8" s="69">
        <v>5.4161573999261821</v>
      </c>
      <c r="O8" s="3"/>
    </row>
    <row r="9" spans="1:15" x14ac:dyDescent="0.25">
      <c r="A9" s="67" t="s">
        <v>34</v>
      </c>
      <c r="B9" s="68">
        <v>2482.1772800000049</v>
      </c>
      <c r="C9" s="68">
        <v>959.87285162999524</v>
      </c>
      <c r="D9" s="68">
        <v>961.10430460660405</v>
      </c>
      <c r="E9" s="68">
        <v>38.355853529999997</v>
      </c>
      <c r="F9" s="68">
        <v>0</v>
      </c>
      <c r="G9" s="68">
        <v>44.926400000000001</v>
      </c>
      <c r="H9" s="68">
        <v>0.80958550000000007</v>
      </c>
      <c r="I9" s="68">
        <v>0</v>
      </c>
      <c r="J9" s="68">
        <v>0</v>
      </c>
      <c r="K9" s="68">
        <v>5.8062197910000011</v>
      </c>
      <c r="L9" s="68">
        <v>0</v>
      </c>
      <c r="M9" s="68">
        <v>2010.8752179999824</v>
      </c>
      <c r="N9" s="69">
        <v>0.81012554349058352</v>
      </c>
      <c r="O9" s="3"/>
    </row>
    <row r="10" spans="1:15" ht="24" x14ac:dyDescent="0.25">
      <c r="A10" s="67" t="s">
        <v>35</v>
      </c>
      <c r="B10" s="68">
        <v>1190.0503600000029</v>
      </c>
      <c r="C10" s="68">
        <v>402.02962062</v>
      </c>
      <c r="D10" s="68">
        <v>566.10350737709859</v>
      </c>
      <c r="E10" s="68">
        <v>0</v>
      </c>
      <c r="F10" s="68">
        <v>0</v>
      </c>
      <c r="G10" s="68">
        <v>0.72755999999999998</v>
      </c>
      <c r="H10" s="68">
        <v>0.1890385</v>
      </c>
      <c r="I10" s="68">
        <v>0</v>
      </c>
      <c r="J10" s="68">
        <v>-24.523273347699995</v>
      </c>
      <c r="K10" s="68">
        <v>0</v>
      </c>
      <c r="L10" s="68">
        <v>0</v>
      </c>
      <c r="M10" s="68">
        <v>944.52643600000442</v>
      </c>
      <c r="N10" s="69">
        <v>0.79368610585521948</v>
      </c>
      <c r="O10" s="3"/>
    </row>
    <row r="11" spans="1:15" x14ac:dyDescent="0.25">
      <c r="A11" s="67" t="s">
        <v>36</v>
      </c>
      <c r="B11" s="68">
        <v>1040.5743699999969</v>
      </c>
      <c r="C11" s="68">
        <v>656.29266217999441</v>
      </c>
      <c r="D11" s="68">
        <v>1.2681730984999997</v>
      </c>
      <c r="E11" s="68">
        <v>523.77819195000029</v>
      </c>
      <c r="F11" s="68">
        <v>0</v>
      </c>
      <c r="G11" s="68">
        <v>0</v>
      </c>
      <c r="H11" s="68">
        <v>3568.5841046099881</v>
      </c>
      <c r="I11" s="68">
        <v>290.60643640000058</v>
      </c>
      <c r="J11" s="68">
        <v>0</v>
      </c>
      <c r="K11" s="68">
        <v>0</v>
      </c>
      <c r="L11" s="68">
        <v>0</v>
      </c>
      <c r="M11" s="68">
        <v>5040.5295800000185</v>
      </c>
      <c r="N11" s="69">
        <v>4.8439878256851872</v>
      </c>
      <c r="O11" s="3"/>
    </row>
    <row r="12" spans="1:15" x14ac:dyDescent="0.25">
      <c r="A12" s="67" t="s">
        <v>37</v>
      </c>
      <c r="B12" s="68">
        <v>129.85071000000002</v>
      </c>
      <c r="C12" s="68">
        <v>0</v>
      </c>
      <c r="D12" s="68">
        <v>73.654070466899995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73.654069999999962</v>
      </c>
      <c r="N12" s="69">
        <v>0.56722115728131139</v>
      </c>
      <c r="O12" s="3"/>
    </row>
    <row r="13" spans="1:15" x14ac:dyDescent="0.25">
      <c r="A13" s="67" t="s">
        <v>38</v>
      </c>
      <c r="B13" s="68">
        <v>1714.8091899999952</v>
      </c>
      <c r="C13" s="68">
        <v>1356.9516393700005</v>
      </c>
      <c r="D13" s="68">
        <v>259.90299875540001</v>
      </c>
      <c r="E13" s="68">
        <v>0</v>
      </c>
      <c r="F13" s="68">
        <v>5.6438563499999992</v>
      </c>
      <c r="G13" s="68">
        <v>49.492999999999995</v>
      </c>
      <c r="H13" s="68">
        <v>81.19710599999982</v>
      </c>
      <c r="I13" s="68">
        <v>38.224197220000093</v>
      </c>
      <c r="J13" s="68">
        <v>0</v>
      </c>
      <c r="K13" s="68">
        <v>0</v>
      </c>
      <c r="L13" s="68">
        <v>0</v>
      </c>
      <c r="M13" s="68">
        <v>1791.4128440000004</v>
      </c>
      <c r="N13" s="69">
        <v>1.044671823807992</v>
      </c>
      <c r="O13" s="3"/>
    </row>
    <row r="14" spans="1:15" x14ac:dyDescent="0.25">
      <c r="A14" s="67" t="s">
        <v>39</v>
      </c>
      <c r="B14" s="68">
        <v>10.432870000000001</v>
      </c>
      <c r="C14" s="68">
        <v>0</v>
      </c>
      <c r="D14" s="68">
        <v>5.6233185469999993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1.4058296369999999</v>
      </c>
      <c r="L14" s="68">
        <v>0</v>
      </c>
      <c r="M14" s="68">
        <v>7.0291480000000011</v>
      </c>
      <c r="N14" s="69">
        <v>0.6737501761260325</v>
      </c>
      <c r="O14" s="3"/>
    </row>
    <row r="15" spans="1:15" x14ac:dyDescent="0.25">
      <c r="A15" s="67" t="s">
        <v>40</v>
      </c>
      <c r="B15" s="68">
        <v>1755.3922000000071</v>
      </c>
      <c r="C15" s="68">
        <v>1329.3494839999782</v>
      </c>
      <c r="D15" s="68">
        <v>231.59558576000029</v>
      </c>
      <c r="E15" s="68">
        <v>40.913170530000002</v>
      </c>
      <c r="F15" s="68">
        <v>10.294906320000001</v>
      </c>
      <c r="G15" s="68">
        <v>0</v>
      </c>
      <c r="H15" s="68">
        <v>85.325864000000223</v>
      </c>
      <c r="I15" s="68">
        <v>5.6063000899999977</v>
      </c>
      <c r="J15" s="68">
        <v>-1.4659638750999999</v>
      </c>
      <c r="K15" s="68">
        <v>1.6337550095</v>
      </c>
      <c r="L15" s="68">
        <v>0</v>
      </c>
      <c r="M15" s="68">
        <v>1703.2531589999742</v>
      </c>
      <c r="N15" s="69">
        <v>0.97029778245566278</v>
      </c>
      <c r="O15" s="3"/>
    </row>
    <row r="16" spans="1:15" ht="22.5" customHeight="1" x14ac:dyDescent="0.25">
      <c r="A16" s="67" t="s">
        <v>41</v>
      </c>
      <c r="B16" s="68">
        <v>6184.5184699999436</v>
      </c>
      <c r="C16" s="68">
        <v>4770.8536965600106</v>
      </c>
      <c r="D16" s="68">
        <v>684.32022324049785</v>
      </c>
      <c r="E16" s="68">
        <v>181.83204195000002</v>
      </c>
      <c r="F16" s="68">
        <v>19.801784789999996</v>
      </c>
      <c r="G16" s="68">
        <v>0</v>
      </c>
      <c r="H16" s="68">
        <v>401.07540401999921</v>
      </c>
      <c r="I16" s="68">
        <v>0</v>
      </c>
      <c r="J16" s="68">
        <v>0</v>
      </c>
      <c r="K16" s="68">
        <v>2.6602527860000018</v>
      </c>
      <c r="L16" s="68">
        <v>0</v>
      </c>
      <c r="M16" s="68">
        <v>6060.5434580000192</v>
      </c>
      <c r="N16" s="69">
        <v>0.97995397497779235</v>
      </c>
      <c r="O16" s="3"/>
    </row>
    <row r="17" spans="1:15" x14ac:dyDescent="0.25">
      <c r="A17" s="67" t="s">
        <v>42</v>
      </c>
      <c r="B17" s="68">
        <v>2987.3567900000294</v>
      </c>
      <c r="C17" s="68">
        <v>2407.6716545499821</v>
      </c>
      <c r="D17" s="68">
        <v>382.21380923109899</v>
      </c>
      <c r="E17" s="68">
        <v>90.595369349999984</v>
      </c>
      <c r="F17" s="68">
        <v>0</v>
      </c>
      <c r="G17" s="68">
        <v>1.6189499999999999</v>
      </c>
      <c r="H17" s="68">
        <v>170.59640823999999</v>
      </c>
      <c r="I17" s="68">
        <v>5.1825145900000003</v>
      </c>
      <c r="J17" s="68">
        <v>-0.43583358070000006</v>
      </c>
      <c r="K17" s="68">
        <v>6.8558478269000007</v>
      </c>
      <c r="L17" s="68">
        <v>0</v>
      </c>
      <c r="M17" s="68">
        <v>3064.2987939999925</v>
      </c>
      <c r="N17" s="69">
        <v>1.0257558803345892</v>
      </c>
      <c r="O17" s="3"/>
    </row>
    <row r="18" spans="1:15" x14ac:dyDescent="0.25">
      <c r="A18" s="67" t="s">
        <v>43</v>
      </c>
      <c r="B18" s="68">
        <v>2404.579790000013</v>
      </c>
      <c r="C18" s="68">
        <v>2347.1402009599806</v>
      </c>
      <c r="D18" s="68">
        <v>194.00366507060065</v>
      </c>
      <c r="E18" s="68">
        <v>39.773571870000005</v>
      </c>
      <c r="F18" s="68">
        <v>0</v>
      </c>
      <c r="G18" s="68">
        <v>35.96434</v>
      </c>
      <c r="H18" s="68">
        <v>152.91319533999993</v>
      </c>
      <c r="I18" s="68">
        <v>39.58910210999997</v>
      </c>
      <c r="J18" s="68">
        <v>0</v>
      </c>
      <c r="K18" s="68">
        <v>0.27746471859999999</v>
      </c>
      <c r="L18" s="68">
        <v>0</v>
      </c>
      <c r="M18" s="68">
        <v>2809.6615879999667</v>
      </c>
      <c r="N18" s="69">
        <v>1.1684626144179444</v>
      </c>
      <c r="O18" s="3"/>
    </row>
    <row r="19" spans="1:15" ht="24" x14ac:dyDescent="0.25">
      <c r="A19" s="67" t="s">
        <v>44</v>
      </c>
      <c r="B19" s="68">
        <v>32.424669999999999</v>
      </c>
      <c r="C19" s="68">
        <v>0</v>
      </c>
      <c r="D19" s="68">
        <v>7.9467091703999984</v>
      </c>
      <c r="E19" s="68">
        <v>0</v>
      </c>
      <c r="F19" s="68">
        <v>0</v>
      </c>
      <c r="G19" s="68">
        <v>18.920000000000002</v>
      </c>
      <c r="H19" s="68">
        <v>0</v>
      </c>
      <c r="I19" s="68">
        <v>0.26923189999999997</v>
      </c>
      <c r="J19" s="68">
        <v>0</v>
      </c>
      <c r="K19" s="68">
        <v>0</v>
      </c>
      <c r="L19" s="68">
        <v>0</v>
      </c>
      <c r="M19" s="68">
        <v>27.135939999999998</v>
      </c>
      <c r="N19" s="69">
        <v>0.83689178640831186</v>
      </c>
      <c r="O19" s="3"/>
    </row>
    <row r="20" spans="1:15" x14ac:dyDescent="0.25">
      <c r="A20" s="67" t="s">
        <v>205</v>
      </c>
      <c r="B20" s="68">
        <v>243</v>
      </c>
      <c r="C20" s="68">
        <v>0</v>
      </c>
      <c r="D20" s="68">
        <v>0</v>
      </c>
      <c r="E20" s="68">
        <v>0</v>
      </c>
      <c r="F20" s="68">
        <v>0</v>
      </c>
      <c r="G20" s="68">
        <v>104.49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104.49</v>
      </c>
      <c r="N20" s="69">
        <v>0.43</v>
      </c>
      <c r="O20" s="3"/>
    </row>
    <row r="21" spans="1:15" x14ac:dyDescent="0.25">
      <c r="A21" s="67" t="s">
        <v>45</v>
      </c>
      <c r="B21" s="68">
        <v>103.49933000000007</v>
      </c>
      <c r="C21" s="68">
        <v>140.75630343</v>
      </c>
      <c r="D21" s="68">
        <v>11.414150401500002</v>
      </c>
      <c r="E21" s="68">
        <v>0</v>
      </c>
      <c r="F21" s="68">
        <v>0</v>
      </c>
      <c r="G21" s="68">
        <v>0</v>
      </c>
      <c r="H21" s="68">
        <v>7.9698515000000008</v>
      </c>
      <c r="I21" s="68">
        <v>27.256563430000003</v>
      </c>
      <c r="J21" s="68">
        <v>0</v>
      </c>
      <c r="K21" s="68">
        <v>0</v>
      </c>
      <c r="L21" s="68">
        <v>0</v>
      </c>
      <c r="M21" s="68">
        <v>187.39687599999993</v>
      </c>
      <c r="N21" s="69">
        <v>1.810609556602925</v>
      </c>
      <c r="O21" s="3"/>
    </row>
    <row r="22" spans="1:15" x14ac:dyDescent="0.25">
      <c r="A22" s="67" t="s">
        <v>192</v>
      </c>
      <c r="B22" s="68">
        <v>18.9315</v>
      </c>
      <c r="C22" s="68">
        <v>18.742184009999999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7.5260260100000007</v>
      </c>
      <c r="J22" s="68">
        <v>0</v>
      </c>
      <c r="K22" s="68">
        <v>0</v>
      </c>
      <c r="L22" s="68">
        <v>0</v>
      </c>
      <c r="M22" s="68">
        <v>26.268211999999998</v>
      </c>
      <c r="N22" s="69">
        <v>1.3875399202387555</v>
      </c>
      <c r="O22" s="3"/>
    </row>
    <row r="23" spans="1:15" ht="24" x14ac:dyDescent="0.25">
      <c r="A23" s="67" t="s">
        <v>175</v>
      </c>
      <c r="B23" s="68">
        <v>31.821910000000006</v>
      </c>
      <c r="C23" s="68">
        <v>0</v>
      </c>
      <c r="D23" s="68">
        <v>24.257841230700002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24.257841999999997</v>
      </c>
      <c r="N23" s="69">
        <v>0.76230000021997402</v>
      </c>
      <c r="O23" s="3"/>
    </row>
    <row r="24" spans="1:15" ht="24" x14ac:dyDescent="0.25">
      <c r="A24" s="67" t="s">
        <v>46</v>
      </c>
      <c r="B24" s="68">
        <v>116.05197999999999</v>
      </c>
      <c r="C24" s="68">
        <v>78.563132739999972</v>
      </c>
      <c r="D24" s="68">
        <v>23.679318039300011</v>
      </c>
      <c r="E24" s="68">
        <v>0</v>
      </c>
      <c r="F24" s="68">
        <v>0</v>
      </c>
      <c r="G24" s="68">
        <v>0</v>
      </c>
      <c r="H24" s="68">
        <v>5.2438209999999987</v>
      </c>
      <c r="I24" s="68">
        <v>8.7503975300000025</v>
      </c>
      <c r="J24" s="68">
        <v>0</v>
      </c>
      <c r="K24" s="68">
        <v>0</v>
      </c>
      <c r="L24" s="68">
        <v>0</v>
      </c>
      <c r="M24" s="68">
        <v>116.23667600000006</v>
      </c>
      <c r="N24" s="69">
        <v>1.0015914937427184</v>
      </c>
      <c r="O24" s="3"/>
    </row>
    <row r="25" spans="1:15" x14ac:dyDescent="0.25">
      <c r="A25" s="67" t="s">
        <v>47</v>
      </c>
      <c r="B25" s="68">
        <v>183.80616999999998</v>
      </c>
      <c r="C25" s="68">
        <v>240.3819664799999</v>
      </c>
      <c r="D25" s="68">
        <v>24.966557084700021</v>
      </c>
      <c r="E25" s="68">
        <v>0</v>
      </c>
      <c r="F25" s="68">
        <v>0</v>
      </c>
      <c r="G25" s="68">
        <v>0</v>
      </c>
      <c r="H25" s="68">
        <v>8.3013569999999994</v>
      </c>
      <c r="I25" s="68">
        <v>36.160747010000016</v>
      </c>
      <c r="J25" s="68">
        <v>0</v>
      </c>
      <c r="K25" s="68">
        <v>0</v>
      </c>
      <c r="L25" s="68">
        <v>0</v>
      </c>
      <c r="M25" s="68">
        <v>309.81061899999997</v>
      </c>
      <c r="N25" s="69">
        <v>1.6855289406226135</v>
      </c>
      <c r="O25" s="3"/>
    </row>
    <row r="26" spans="1:15" x14ac:dyDescent="0.25">
      <c r="A26" s="67" t="s">
        <v>193</v>
      </c>
      <c r="B26" s="68">
        <v>27.062949999999983</v>
      </c>
      <c r="C26" s="68">
        <v>0</v>
      </c>
      <c r="D26" s="68">
        <v>14.586937595999999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14.586942000000002</v>
      </c>
      <c r="N26" s="69">
        <v>0.53900044156309679</v>
      </c>
      <c r="O26" s="3"/>
    </row>
    <row r="27" spans="1:15" x14ac:dyDescent="0.25">
      <c r="A27" s="67" t="s">
        <v>48</v>
      </c>
      <c r="B27" s="68">
        <v>10388.890080000157</v>
      </c>
      <c r="C27" s="68">
        <v>8458.8613713700743</v>
      </c>
      <c r="D27" s="68">
        <v>1095.6550632411977</v>
      </c>
      <c r="E27" s="68">
        <v>632.06230598999935</v>
      </c>
      <c r="F27" s="68">
        <v>71.083128060000021</v>
      </c>
      <c r="G27" s="68">
        <v>22.858800000000002</v>
      </c>
      <c r="H27" s="68">
        <v>482.47522473999896</v>
      </c>
      <c r="I27" s="68">
        <v>0</v>
      </c>
      <c r="J27" s="68">
        <v>0</v>
      </c>
      <c r="K27" s="68">
        <v>0</v>
      </c>
      <c r="L27" s="68">
        <v>0</v>
      </c>
      <c r="M27" s="68">
        <v>10762.996006000218</v>
      </c>
      <c r="N27" s="69">
        <v>1.0360101919569116</v>
      </c>
      <c r="O27" s="3"/>
    </row>
    <row r="28" spans="1:15" x14ac:dyDescent="0.25">
      <c r="A28" s="67" t="s">
        <v>49</v>
      </c>
      <c r="B28" s="68">
        <v>59.240999999999985</v>
      </c>
      <c r="C28" s="68">
        <v>94.193293350000019</v>
      </c>
      <c r="D28" s="68">
        <v>0</v>
      </c>
      <c r="E28" s="68">
        <v>0</v>
      </c>
      <c r="F28" s="68">
        <v>0</v>
      </c>
      <c r="G28" s="68">
        <v>0</v>
      </c>
      <c r="H28" s="68">
        <v>0.63287199999999999</v>
      </c>
      <c r="I28" s="68">
        <v>0</v>
      </c>
      <c r="J28" s="68">
        <v>0</v>
      </c>
      <c r="K28" s="68">
        <v>0</v>
      </c>
      <c r="L28" s="68">
        <v>0</v>
      </c>
      <c r="M28" s="68">
        <v>94.826164999999975</v>
      </c>
      <c r="N28" s="69">
        <v>1.6006847453621647</v>
      </c>
      <c r="O28" s="3"/>
    </row>
    <row r="29" spans="1:15" x14ac:dyDescent="0.25">
      <c r="A29" s="67" t="s">
        <v>50</v>
      </c>
      <c r="B29" s="68">
        <v>2038.0792800000004</v>
      </c>
      <c r="C29" s="68">
        <v>1365.7075876399995</v>
      </c>
      <c r="D29" s="68">
        <v>128.13179574580002</v>
      </c>
      <c r="E29" s="68">
        <v>0</v>
      </c>
      <c r="F29" s="68">
        <v>110.09972310000001</v>
      </c>
      <c r="G29" s="68">
        <v>0</v>
      </c>
      <c r="H29" s="68">
        <v>68.726005000000015</v>
      </c>
      <c r="I29" s="68">
        <v>0</v>
      </c>
      <c r="J29" s="68">
        <v>0</v>
      </c>
      <c r="K29" s="68">
        <v>0</v>
      </c>
      <c r="L29" s="68">
        <v>0</v>
      </c>
      <c r="M29" s="68">
        <v>1672.6651319999989</v>
      </c>
      <c r="N29" s="69">
        <v>0.82070660764482073</v>
      </c>
      <c r="O29" s="3"/>
    </row>
    <row r="30" spans="1:15" x14ac:dyDescent="0.25">
      <c r="A30" s="67" t="s">
        <v>51</v>
      </c>
      <c r="B30" s="68">
        <v>1487.1191800000013</v>
      </c>
      <c r="C30" s="68">
        <v>955.7539017599903</v>
      </c>
      <c r="D30" s="68">
        <v>68.266092232800005</v>
      </c>
      <c r="E30" s="68">
        <v>642.92516030999957</v>
      </c>
      <c r="F30" s="68">
        <v>0</v>
      </c>
      <c r="G30" s="68">
        <v>3.5604</v>
      </c>
      <c r="H30" s="68">
        <v>4962.533243470004</v>
      </c>
      <c r="I30" s="68">
        <v>425.95664348999975</v>
      </c>
      <c r="J30" s="68">
        <v>0</v>
      </c>
      <c r="K30" s="68">
        <v>0</v>
      </c>
      <c r="L30" s="68">
        <v>0</v>
      </c>
      <c r="M30" s="68">
        <v>7058.9954720000078</v>
      </c>
      <c r="N30" s="69">
        <v>4.7467584084283025</v>
      </c>
      <c r="O30" s="3"/>
    </row>
    <row r="31" spans="1:15" x14ac:dyDescent="0.25">
      <c r="A31" s="67" t="s">
        <v>52</v>
      </c>
      <c r="B31" s="68">
        <v>351.81898000000041</v>
      </c>
      <c r="C31" s="68">
        <v>401.92146881999997</v>
      </c>
      <c r="D31" s="68">
        <v>92.535369742199904</v>
      </c>
      <c r="E31" s="68">
        <v>0</v>
      </c>
      <c r="F31" s="68">
        <v>0</v>
      </c>
      <c r="G31" s="68">
        <v>0</v>
      </c>
      <c r="H31" s="68">
        <v>18.109586</v>
      </c>
      <c r="I31" s="68">
        <v>0</v>
      </c>
      <c r="J31" s="68">
        <v>-0.67243629299999985</v>
      </c>
      <c r="K31" s="68">
        <v>0</v>
      </c>
      <c r="L31" s="68">
        <v>0</v>
      </c>
      <c r="M31" s="68">
        <v>511.89394500000071</v>
      </c>
      <c r="N31" s="69">
        <v>1.4549924083117975</v>
      </c>
      <c r="O31" s="3"/>
    </row>
    <row r="32" spans="1:15" x14ac:dyDescent="0.25">
      <c r="A32" s="67" t="s">
        <v>212</v>
      </c>
      <c r="B32" s="68">
        <v>8.8054899999999989</v>
      </c>
      <c r="C32" s="68">
        <v>0</v>
      </c>
      <c r="D32" s="68">
        <v>10.207144770899999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  <c r="J32" s="68">
        <v>0</v>
      </c>
      <c r="K32" s="68">
        <v>0.64736852</v>
      </c>
      <c r="L32" s="68">
        <v>0</v>
      </c>
      <c r="M32" s="68">
        <v>10.854514999999999</v>
      </c>
      <c r="N32" s="69">
        <v>1.2326985778190651</v>
      </c>
      <c r="O32" s="3"/>
    </row>
    <row r="33" spans="1:15" x14ac:dyDescent="0.25">
      <c r="A33" s="67" t="s">
        <v>53</v>
      </c>
      <c r="B33" s="68">
        <v>3364.255850000045</v>
      </c>
      <c r="C33" s="68">
        <v>2804.4252369299356</v>
      </c>
      <c r="D33" s="68">
        <v>418.16675734679779</v>
      </c>
      <c r="E33" s="68">
        <v>62.244681239999984</v>
      </c>
      <c r="F33" s="68">
        <v>0.69533727000000001</v>
      </c>
      <c r="G33" s="68">
        <v>24.372599999999998</v>
      </c>
      <c r="H33" s="68">
        <v>219.96795096000011</v>
      </c>
      <c r="I33" s="68">
        <v>8.05794532</v>
      </c>
      <c r="J33" s="68">
        <v>0</v>
      </c>
      <c r="K33" s="68">
        <v>2.9729665696000023</v>
      </c>
      <c r="L33" s="68">
        <v>14.712936960000008</v>
      </c>
      <c r="M33" s="68">
        <v>3555.6164579999891</v>
      </c>
      <c r="N33" s="69">
        <v>1.0568805157907184</v>
      </c>
      <c r="O33" s="3"/>
    </row>
    <row r="34" spans="1:15" x14ac:dyDescent="0.25">
      <c r="A34" s="67" t="s">
        <v>54</v>
      </c>
      <c r="B34" s="68">
        <v>533.68945000000099</v>
      </c>
      <c r="C34" s="68">
        <v>452.18673758999972</v>
      </c>
      <c r="D34" s="68">
        <v>203.09609359269993</v>
      </c>
      <c r="E34" s="68">
        <v>0</v>
      </c>
      <c r="F34" s="68">
        <v>0</v>
      </c>
      <c r="G34" s="68">
        <v>0.24682000000000001</v>
      </c>
      <c r="H34" s="68">
        <v>11.901335500000009</v>
      </c>
      <c r="I34" s="68">
        <v>41.210042330000007</v>
      </c>
      <c r="J34" s="68">
        <v>-5.2075131090999998</v>
      </c>
      <c r="K34" s="68">
        <v>0</v>
      </c>
      <c r="L34" s="68">
        <v>0</v>
      </c>
      <c r="M34" s="68">
        <v>703.43352700000025</v>
      </c>
      <c r="N34" s="69">
        <v>1.3180577712375594</v>
      </c>
      <c r="O34" s="3"/>
    </row>
    <row r="35" spans="1:15" x14ac:dyDescent="0.25">
      <c r="A35" s="67" t="s">
        <v>55</v>
      </c>
      <c r="B35" s="68">
        <v>852.92961999999852</v>
      </c>
      <c r="C35" s="68">
        <v>460.14721029000077</v>
      </c>
      <c r="D35" s="68">
        <v>56.168189731499986</v>
      </c>
      <c r="E35" s="68">
        <v>455.51477624999984</v>
      </c>
      <c r="F35" s="68">
        <v>0</v>
      </c>
      <c r="G35" s="68">
        <v>0</v>
      </c>
      <c r="H35" s="68">
        <v>2781.8609335199822</v>
      </c>
      <c r="I35" s="68">
        <v>81.297357890000043</v>
      </c>
      <c r="J35" s="68">
        <v>0</v>
      </c>
      <c r="K35" s="68">
        <v>0</v>
      </c>
      <c r="L35" s="68">
        <v>0</v>
      </c>
      <c r="M35" s="68">
        <v>3834.988497000003</v>
      </c>
      <c r="N35" s="69">
        <v>4.4962543298707454</v>
      </c>
      <c r="O35" s="3"/>
    </row>
    <row r="36" spans="1:15" x14ac:dyDescent="0.25">
      <c r="A36" s="67" t="s">
        <v>56</v>
      </c>
      <c r="B36" s="68">
        <v>48.495930000000044</v>
      </c>
      <c r="C36" s="68">
        <v>36.149860889999999</v>
      </c>
      <c r="D36" s="68">
        <v>9.1329714630000023</v>
      </c>
      <c r="E36" s="68">
        <v>0</v>
      </c>
      <c r="F36" s="68">
        <v>0</v>
      </c>
      <c r="G36" s="68">
        <v>0</v>
      </c>
      <c r="H36" s="68">
        <v>4.4410875000000001</v>
      </c>
      <c r="I36" s="68">
        <v>11.110422720000004</v>
      </c>
      <c r="J36" s="68">
        <v>0</v>
      </c>
      <c r="K36" s="68">
        <v>0</v>
      </c>
      <c r="L36" s="68">
        <v>0</v>
      </c>
      <c r="M36" s="68">
        <v>60.83434500000002</v>
      </c>
      <c r="N36" s="69">
        <v>1.2544216597145361</v>
      </c>
      <c r="O36" s="3"/>
    </row>
    <row r="37" spans="1:15" x14ac:dyDescent="0.25">
      <c r="A37" s="67" t="s">
        <v>57</v>
      </c>
      <c r="B37" s="68">
        <v>1323.9455300000034</v>
      </c>
      <c r="C37" s="68">
        <v>967.16751700998793</v>
      </c>
      <c r="D37" s="68">
        <v>275.05840140239985</v>
      </c>
      <c r="E37" s="68">
        <v>38.568312329999998</v>
      </c>
      <c r="F37" s="68">
        <v>0.95415545999999996</v>
      </c>
      <c r="G37" s="68">
        <v>0.36377999999999999</v>
      </c>
      <c r="H37" s="68">
        <v>68.8216808399999</v>
      </c>
      <c r="I37" s="68">
        <v>7.9894678700000128</v>
      </c>
      <c r="J37" s="68">
        <v>0</v>
      </c>
      <c r="K37" s="68">
        <v>0.50014286390000007</v>
      </c>
      <c r="L37" s="68">
        <v>0.8837228800000001</v>
      </c>
      <c r="M37" s="68">
        <v>1360.3072519999964</v>
      </c>
      <c r="N37" s="69">
        <v>1.027464666163413</v>
      </c>
      <c r="O37" s="3"/>
    </row>
    <row r="38" spans="1:15" x14ac:dyDescent="0.25">
      <c r="A38" s="67" t="s">
        <v>58</v>
      </c>
      <c r="B38" s="68">
        <v>71.179040000000001</v>
      </c>
      <c r="C38" s="68">
        <v>0</v>
      </c>
      <c r="D38" s="68">
        <v>39.41015989680001</v>
      </c>
      <c r="E38" s="68">
        <v>0</v>
      </c>
      <c r="F38" s="68">
        <v>0</v>
      </c>
      <c r="G38" s="68">
        <v>16.752800000000001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56.162960000000027</v>
      </c>
      <c r="N38" s="69">
        <v>0.78903789654932166</v>
      </c>
      <c r="O38" s="3"/>
    </row>
    <row r="39" spans="1:15" x14ac:dyDescent="0.25">
      <c r="A39" s="67" t="s">
        <v>194</v>
      </c>
      <c r="B39" s="68">
        <v>940.55487999999468</v>
      </c>
      <c r="C39" s="68">
        <v>513.52207909000344</v>
      </c>
      <c r="D39" s="68">
        <v>261.28851856030053</v>
      </c>
      <c r="E39" s="68">
        <v>27.207186569999998</v>
      </c>
      <c r="F39" s="68">
        <v>0</v>
      </c>
      <c r="G39" s="68">
        <v>0</v>
      </c>
      <c r="H39" s="68">
        <v>18.85333800000004</v>
      </c>
      <c r="I39" s="68">
        <v>0.88752751999999968</v>
      </c>
      <c r="J39" s="68">
        <v>-6.8253712758000002</v>
      </c>
      <c r="K39" s="68">
        <v>3.7286004111000017</v>
      </c>
      <c r="L39" s="68">
        <v>0</v>
      </c>
      <c r="M39" s="68">
        <v>818.66194800000324</v>
      </c>
      <c r="N39" s="69">
        <v>0.87040316881882307</v>
      </c>
      <c r="O39" s="3"/>
    </row>
    <row r="40" spans="1:15" x14ac:dyDescent="0.25">
      <c r="A40" s="67" t="s">
        <v>59</v>
      </c>
      <c r="B40" s="68">
        <v>57.523279999999993</v>
      </c>
      <c r="C40" s="68">
        <v>91.462016790000007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91.462018999999984</v>
      </c>
      <c r="N40" s="69">
        <v>1.5900000660602107</v>
      </c>
      <c r="O40" s="3"/>
    </row>
    <row r="41" spans="1:15" x14ac:dyDescent="0.25">
      <c r="A41" s="67" t="s">
        <v>60</v>
      </c>
      <c r="B41" s="68">
        <v>2783.4439200000406</v>
      </c>
      <c r="C41" s="68">
        <v>2368.681981859932</v>
      </c>
      <c r="D41" s="68">
        <v>313.33230999839986</v>
      </c>
      <c r="E41" s="68">
        <v>141.95867028000015</v>
      </c>
      <c r="F41" s="68">
        <v>4.2917777399999997</v>
      </c>
      <c r="G41" s="68">
        <v>16.12575</v>
      </c>
      <c r="H41" s="68">
        <v>161.48921558999999</v>
      </c>
      <c r="I41" s="68">
        <v>53.355270310000073</v>
      </c>
      <c r="J41" s="68">
        <v>-1.6993182804999996</v>
      </c>
      <c r="K41" s="68">
        <v>4.5654243961000036</v>
      </c>
      <c r="L41" s="68">
        <v>52.681567999999999</v>
      </c>
      <c r="M41" s="68">
        <v>3114.7827030000144</v>
      </c>
      <c r="N41" s="69">
        <v>1.1190391444997998</v>
      </c>
      <c r="O41" s="3"/>
    </row>
    <row r="42" spans="1:15" x14ac:dyDescent="0.25">
      <c r="A42" s="67" t="s">
        <v>61</v>
      </c>
      <c r="B42" s="68">
        <v>180.25208000000009</v>
      </c>
      <c r="C42" s="68">
        <v>0</v>
      </c>
      <c r="D42" s="68">
        <v>105.3237109925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105.32369900000003</v>
      </c>
      <c r="N42" s="69">
        <v>0.58431336270849121</v>
      </c>
      <c r="O42" s="3"/>
    </row>
    <row r="43" spans="1:15" x14ac:dyDescent="0.25">
      <c r="A43" s="67" t="s">
        <v>62</v>
      </c>
      <c r="B43" s="68">
        <v>6417.3496700000778</v>
      </c>
      <c r="C43" s="68">
        <v>5559.1065294300624</v>
      </c>
      <c r="D43" s="68">
        <v>744.29631522399654</v>
      </c>
      <c r="E43" s="68">
        <v>132.27341412000001</v>
      </c>
      <c r="F43" s="68">
        <v>3.2611340099999997</v>
      </c>
      <c r="G43" s="68">
        <v>0</v>
      </c>
      <c r="H43" s="68">
        <v>299.93999017999988</v>
      </c>
      <c r="I43" s="68">
        <v>79.156873739999909</v>
      </c>
      <c r="J43" s="68">
        <v>0</v>
      </c>
      <c r="K43" s="68">
        <v>6.6451279754000012</v>
      </c>
      <c r="L43" s="68">
        <v>3.3051961599999995</v>
      </c>
      <c r="M43" s="68">
        <v>6827.9844650000641</v>
      </c>
      <c r="N43" s="69">
        <v>1.0639882219477035</v>
      </c>
      <c r="O43" s="3"/>
    </row>
    <row r="44" spans="1:15" ht="24" x14ac:dyDescent="0.25">
      <c r="A44" s="67" t="s">
        <v>63</v>
      </c>
      <c r="B44" s="68">
        <v>167.15513000000001</v>
      </c>
      <c r="C44" s="68">
        <v>108.17953145999996</v>
      </c>
      <c r="D44" s="68">
        <v>44.124111800999998</v>
      </c>
      <c r="E44" s="68">
        <v>0</v>
      </c>
      <c r="F44" s="68">
        <v>0</v>
      </c>
      <c r="G44" s="68">
        <v>0</v>
      </c>
      <c r="H44" s="68">
        <v>10.909574500000003</v>
      </c>
      <c r="I44" s="68">
        <v>3.4091692699999996</v>
      </c>
      <c r="J44" s="68">
        <v>0</v>
      </c>
      <c r="K44" s="68">
        <v>0</v>
      </c>
      <c r="L44" s="68">
        <v>0</v>
      </c>
      <c r="M44" s="68">
        <v>166.62239199999959</v>
      </c>
      <c r="N44" s="69">
        <v>0.99681291265185568</v>
      </c>
      <c r="O44" s="3"/>
    </row>
    <row r="45" spans="1:15" x14ac:dyDescent="0.25">
      <c r="A45" s="67" t="s">
        <v>64</v>
      </c>
      <c r="B45" s="68">
        <v>129.55223000000007</v>
      </c>
      <c r="C45" s="68">
        <v>128.25669483000004</v>
      </c>
      <c r="D45" s="68">
        <v>0</v>
      </c>
      <c r="E45" s="68">
        <v>0</v>
      </c>
      <c r="F45" s="68">
        <v>0</v>
      </c>
      <c r="G45" s="68">
        <v>0</v>
      </c>
      <c r="H45" s="68">
        <v>9.7027240000000052</v>
      </c>
      <c r="I45" s="68">
        <v>0</v>
      </c>
      <c r="J45" s="68">
        <v>0</v>
      </c>
      <c r="K45" s="68">
        <v>0</v>
      </c>
      <c r="L45" s="68">
        <v>0</v>
      </c>
      <c r="M45" s="68">
        <v>137.9594249999999</v>
      </c>
      <c r="N45" s="69">
        <v>1.0648942515308291</v>
      </c>
      <c r="O45" s="3"/>
    </row>
    <row r="46" spans="1:15" x14ac:dyDescent="0.25">
      <c r="A46" s="67" t="s">
        <v>65</v>
      </c>
      <c r="B46" s="68">
        <v>658.48210999999992</v>
      </c>
      <c r="C46" s="68">
        <v>551.96938929999965</v>
      </c>
      <c r="D46" s="68">
        <v>103.2547875204999</v>
      </c>
      <c r="E46" s="68">
        <v>0</v>
      </c>
      <c r="F46" s="68">
        <v>0.46355865000000002</v>
      </c>
      <c r="G46" s="68">
        <v>4.2518399999999996</v>
      </c>
      <c r="H46" s="68">
        <v>20.809531499999999</v>
      </c>
      <c r="I46" s="68">
        <v>28.526334849999994</v>
      </c>
      <c r="J46" s="68">
        <v>0</v>
      </c>
      <c r="K46" s="68">
        <v>0</v>
      </c>
      <c r="L46" s="68">
        <v>0</v>
      </c>
      <c r="M46" s="68">
        <v>709.27548000000263</v>
      </c>
      <c r="N46" s="69">
        <v>1.0771370538829106</v>
      </c>
      <c r="O46" s="3"/>
    </row>
    <row r="47" spans="1:15" x14ac:dyDescent="0.25">
      <c r="A47" s="67" t="s">
        <v>66</v>
      </c>
      <c r="B47" s="68">
        <v>2584.1891500000274</v>
      </c>
      <c r="C47" s="68">
        <v>2212.4466075700034</v>
      </c>
      <c r="D47" s="68">
        <v>374.99107193239871</v>
      </c>
      <c r="E47" s="68">
        <v>38.375150789999992</v>
      </c>
      <c r="F47" s="68">
        <v>12.527672340000002</v>
      </c>
      <c r="G47" s="68">
        <v>0</v>
      </c>
      <c r="H47" s="68">
        <v>112.79136903999961</v>
      </c>
      <c r="I47" s="68">
        <v>82.636230119999851</v>
      </c>
      <c r="J47" s="68">
        <v>-12.103778073599988</v>
      </c>
      <c r="K47" s="68">
        <v>0.62954699309999995</v>
      </c>
      <c r="L47" s="68">
        <v>0</v>
      </c>
      <c r="M47" s="68">
        <v>2822.2938659999631</v>
      </c>
      <c r="N47" s="69">
        <v>1.0921390433049118</v>
      </c>
      <c r="O47" s="3"/>
    </row>
    <row r="48" spans="1:15" ht="24" x14ac:dyDescent="0.25">
      <c r="A48" s="67" t="s">
        <v>67</v>
      </c>
      <c r="B48" s="68">
        <v>77.493090000000024</v>
      </c>
      <c r="C48" s="68">
        <v>54.864946619999984</v>
      </c>
      <c r="D48" s="68">
        <v>16.8269743719</v>
      </c>
      <c r="E48" s="68">
        <v>0</v>
      </c>
      <c r="F48" s="68">
        <v>0</v>
      </c>
      <c r="G48" s="68">
        <v>0</v>
      </c>
      <c r="H48" s="68">
        <v>3.3342415000000001</v>
      </c>
      <c r="I48" s="68">
        <v>5.2715832000000002</v>
      </c>
      <c r="J48" s="68">
        <v>0</v>
      </c>
      <c r="K48" s="68">
        <v>0</v>
      </c>
      <c r="L48" s="68">
        <v>0</v>
      </c>
      <c r="M48" s="68">
        <v>80.297749999999994</v>
      </c>
      <c r="N48" s="69">
        <v>1.0361923882503585</v>
      </c>
      <c r="O48" s="3"/>
    </row>
    <row r="49" spans="1:15" ht="24" x14ac:dyDescent="0.25">
      <c r="A49" s="67" t="s">
        <v>68</v>
      </c>
      <c r="B49" s="68">
        <v>84.434519999999978</v>
      </c>
      <c r="C49" s="68">
        <v>79.73699283000002</v>
      </c>
      <c r="D49" s="68">
        <v>2.4594023915999998</v>
      </c>
      <c r="E49" s="68">
        <v>0</v>
      </c>
      <c r="F49" s="68">
        <v>0.93870467999999996</v>
      </c>
      <c r="G49" s="68">
        <v>0</v>
      </c>
      <c r="H49" s="68">
        <v>4.5643760000000002</v>
      </c>
      <c r="I49" s="68">
        <v>11.460670550000001</v>
      </c>
      <c r="J49" s="68">
        <v>0</v>
      </c>
      <c r="K49" s="68">
        <v>0</v>
      </c>
      <c r="L49" s="68">
        <v>0</v>
      </c>
      <c r="M49" s="68">
        <v>99.160143000000019</v>
      </c>
      <c r="N49" s="69">
        <v>1.1744028745588895</v>
      </c>
      <c r="O49" s="3"/>
    </row>
    <row r="50" spans="1:15" x14ac:dyDescent="0.25">
      <c r="A50" s="67" t="s">
        <v>69</v>
      </c>
      <c r="B50" s="68">
        <v>63.750239999999998</v>
      </c>
      <c r="C50" s="68">
        <v>0</v>
      </c>
      <c r="D50" s="68">
        <v>42.979618674300006</v>
      </c>
      <c r="E50" s="68">
        <v>0</v>
      </c>
      <c r="F50" s="68">
        <v>0</v>
      </c>
      <c r="G50" s="68">
        <v>15.7982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58.777810999999993</v>
      </c>
      <c r="N50" s="69">
        <v>0.92200140736725056</v>
      </c>
      <c r="O50" s="3"/>
    </row>
    <row r="51" spans="1:15" ht="24" x14ac:dyDescent="0.25">
      <c r="A51" s="67" t="s">
        <v>70</v>
      </c>
      <c r="B51" s="68">
        <v>32.41245</v>
      </c>
      <c r="C51" s="68">
        <v>0</v>
      </c>
      <c r="D51" s="68">
        <v>10.475871159599997</v>
      </c>
      <c r="E51" s="68">
        <v>0</v>
      </c>
      <c r="F51" s="68">
        <v>0</v>
      </c>
      <c r="G51" s="68">
        <v>16.0562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26.532071000000006</v>
      </c>
      <c r="N51" s="69">
        <v>0.81857653463406821</v>
      </c>
      <c r="O51" s="3"/>
    </row>
    <row r="52" spans="1:15" x14ac:dyDescent="0.25">
      <c r="A52" s="67" t="s">
        <v>71</v>
      </c>
      <c r="B52" s="68">
        <v>738.1631200000005</v>
      </c>
      <c r="C52" s="68">
        <v>475.78886600000027</v>
      </c>
      <c r="D52" s="68">
        <v>30.847915406000006</v>
      </c>
      <c r="E52" s="68">
        <v>0</v>
      </c>
      <c r="F52" s="68">
        <v>1.73835093</v>
      </c>
      <c r="G52" s="68">
        <v>0</v>
      </c>
      <c r="H52" s="68">
        <v>32.682174999999994</v>
      </c>
      <c r="I52" s="68">
        <v>0</v>
      </c>
      <c r="J52" s="68">
        <v>0</v>
      </c>
      <c r="K52" s="68">
        <v>0</v>
      </c>
      <c r="L52" s="68">
        <v>0</v>
      </c>
      <c r="M52" s="68">
        <v>541.0573130000007</v>
      </c>
      <c r="N52" s="69">
        <v>0.73297798053091612</v>
      </c>
      <c r="O52" s="3"/>
    </row>
    <row r="53" spans="1:15" ht="24" x14ac:dyDescent="0.25">
      <c r="A53" s="67" t="s">
        <v>72</v>
      </c>
      <c r="B53" s="68">
        <v>54.809530000000024</v>
      </c>
      <c r="C53" s="68">
        <v>39.714695460000023</v>
      </c>
      <c r="D53" s="68">
        <v>11.200989977100004</v>
      </c>
      <c r="E53" s="68">
        <v>0</v>
      </c>
      <c r="F53" s="68">
        <v>0</v>
      </c>
      <c r="G53" s="68">
        <v>0</v>
      </c>
      <c r="H53" s="68">
        <v>2.5590355000000002</v>
      </c>
      <c r="I53" s="68">
        <v>3.4604051499999997</v>
      </c>
      <c r="J53" s="68">
        <v>0</v>
      </c>
      <c r="K53" s="68">
        <v>0</v>
      </c>
      <c r="L53" s="68">
        <v>0</v>
      </c>
      <c r="M53" s="68">
        <v>56.935129000000018</v>
      </c>
      <c r="N53" s="69">
        <v>1.0387815586085118</v>
      </c>
      <c r="O53" s="3"/>
    </row>
    <row r="54" spans="1:15" x14ac:dyDescent="0.25">
      <c r="A54" s="67" t="s">
        <v>73</v>
      </c>
      <c r="B54" s="68">
        <v>93.883529999999979</v>
      </c>
      <c r="C54" s="68">
        <v>80.271010469999993</v>
      </c>
      <c r="D54" s="68">
        <v>0</v>
      </c>
      <c r="E54" s="68">
        <v>0</v>
      </c>
      <c r="F54" s="68">
        <v>0</v>
      </c>
      <c r="G54" s="68">
        <v>13.846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94.117013000000071</v>
      </c>
      <c r="N54" s="69">
        <v>1.0024869431304946</v>
      </c>
      <c r="O54" s="3"/>
    </row>
    <row r="55" spans="1:15" ht="24" x14ac:dyDescent="0.25">
      <c r="A55" s="67" t="s">
        <v>74</v>
      </c>
      <c r="B55" s="68">
        <v>2501.6406600000278</v>
      </c>
      <c r="C55" s="68">
        <v>2075.5819500999805</v>
      </c>
      <c r="D55" s="68">
        <v>371.50361683049903</v>
      </c>
      <c r="E55" s="68">
        <v>26.10621909</v>
      </c>
      <c r="F55" s="68">
        <v>1.16276073</v>
      </c>
      <c r="G55" s="68">
        <v>16.27421</v>
      </c>
      <c r="H55" s="68">
        <v>42.05504064999996</v>
      </c>
      <c r="I55" s="68">
        <v>66.728842919999892</v>
      </c>
      <c r="J55" s="68">
        <v>-2.5250348490000003</v>
      </c>
      <c r="K55" s="68">
        <v>2.6242213135000005</v>
      </c>
      <c r="L55" s="68">
        <v>0</v>
      </c>
      <c r="M55" s="68">
        <v>2599.5118259999549</v>
      </c>
      <c r="N55" s="69">
        <v>1.0391227915203161</v>
      </c>
      <c r="O55" s="3"/>
    </row>
    <row r="56" spans="1:15" ht="24" x14ac:dyDescent="0.25">
      <c r="A56" s="67" t="s">
        <v>75</v>
      </c>
      <c r="B56" s="68">
        <v>53.136970000000005</v>
      </c>
      <c r="C56" s="68">
        <v>84.487777529999974</v>
      </c>
      <c r="D56" s="68">
        <v>0</v>
      </c>
      <c r="E56" s="68">
        <v>0</v>
      </c>
      <c r="F56" s="68">
        <v>0</v>
      </c>
      <c r="G56" s="68">
        <v>0</v>
      </c>
      <c r="H56" s="68">
        <v>0.18903950000000003</v>
      </c>
      <c r="I56" s="68">
        <v>0</v>
      </c>
      <c r="J56" s="68">
        <v>0</v>
      </c>
      <c r="K56" s="68">
        <v>0</v>
      </c>
      <c r="L56" s="68">
        <v>0</v>
      </c>
      <c r="M56" s="68">
        <v>84.676818999999995</v>
      </c>
      <c r="N56" s="69">
        <v>1.5935575363066428</v>
      </c>
      <c r="O56" s="3"/>
    </row>
    <row r="57" spans="1:15" x14ac:dyDescent="0.25">
      <c r="A57" s="67" t="s">
        <v>76</v>
      </c>
      <c r="B57" s="68">
        <v>2554.6331000000268</v>
      </c>
      <c r="C57" s="68">
        <v>2329.2648951799833</v>
      </c>
      <c r="D57" s="68">
        <v>290.44710179099894</v>
      </c>
      <c r="E57" s="68">
        <v>60.488586869999992</v>
      </c>
      <c r="F57" s="68">
        <v>6.4233819000000008</v>
      </c>
      <c r="G57" s="68">
        <v>1.7135499999999999</v>
      </c>
      <c r="H57" s="68">
        <v>215.8544623400002</v>
      </c>
      <c r="I57" s="68">
        <v>69.357165290000012</v>
      </c>
      <c r="J57" s="68">
        <v>-0.63672165549999993</v>
      </c>
      <c r="K57" s="68">
        <v>1.7429657479</v>
      </c>
      <c r="L57" s="68">
        <v>0</v>
      </c>
      <c r="M57" s="68">
        <v>2974.6554309999674</v>
      </c>
      <c r="N57" s="69">
        <v>1.164415912014894</v>
      </c>
      <c r="O57" s="3"/>
    </row>
    <row r="58" spans="1:15" ht="24" x14ac:dyDescent="0.25">
      <c r="A58" s="67" t="s">
        <v>77</v>
      </c>
      <c r="B58" s="68">
        <v>5907.5980600000094</v>
      </c>
      <c r="C58" s="68">
        <v>5026.7539701300366</v>
      </c>
      <c r="D58" s="68">
        <v>716.41082623110003</v>
      </c>
      <c r="E58" s="68">
        <v>87.041413590000005</v>
      </c>
      <c r="F58" s="68">
        <v>1.40999013</v>
      </c>
      <c r="G58" s="68">
        <v>0</v>
      </c>
      <c r="H58" s="68">
        <v>110.76427927999998</v>
      </c>
      <c r="I58" s="68">
        <v>56.232239199999967</v>
      </c>
      <c r="J58" s="68">
        <v>0</v>
      </c>
      <c r="K58" s="68">
        <v>0</v>
      </c>
      <c r="L58" s="68">
        <v>17.279982080000003</v>
      </c>
      <c r="M58" s="68">
        <v>6015.8926920000595</v>
      </c>
      <c r="N58" s="69">
        <v>1.0183314150523046</v>
      </c>
      <c r="O58" s="3"/>
    </row>
    <row r="59" spans="1:15" x14ac:dyDescent="0.25">
      <c r="A59" s="67" t="s">
        <v>78</v>
      </c>
      <c r="B59" s="68">
        <v>343.24926000000028</v>
      </c>
      <c r="C59" s="68">
        <v>0</v>
      </c>
      <c r="D59" s="68">
        <v>43.05704803399999</v>
      </c>
      <c r="E59" s="68">
        <v>0</v>
      </c>
      <c r="F59" s="68">
        <v>0</v>
      </c>
      <c r="G59" s="68">
        <v>224.85473999999999</v>
      </c>
      <c r="H59" s="68">
        <v>0</v>
      </c>
      <c r="I59" s="68">
        <v>0</v>
      </c>
      <c r="J59" s="68">
        <v>-2.3412224126999996</v>
      </c>
      <c r="K59" s="68">
        <v>0</v>
      </c>
      <c r="L59" s="68">
        <v>0</v>
      </c>
      <c r="M59" s="68">
        <v>265.57056699999993</v>
      </c>
      <c r="N59" s="69">
        <v>0.77369596368539795</v>
      </c>
      <c r="O59" s="3"/>
    </row>
    <row r="60" spans="1:15" x14ac:dyDescent="0.25">
      <c r="A60" s="67" t="s">
        <v>79</v>
      </c>
      <c r="B60" s="68">
        <v>629.43045000000041</v>
      </c>
      <c r="C60" s="68">
        <v>426.28291022000053</v>
      </c>
      <c r="D60" s="68">
        <v>29.804680667299962</v>
      </c>
      <c r="E60" s="68">
        <v>222.01486209000026</v>
      </c>
      <c r="F60" s="68">
        <v>9.3561776700000028</v>
      </c>
      <c r="G60" s="68">
        <v>0</v>
      </c>
      <c r="H60" s="68">
        <v>1869.5486158600072</v>
      </c>
      <c r="I60" s="68">
        <v>310.9700569400004</v>
      </c>
      <c r="J60" s="68">
        <v>0</v>
      </c>
      <c r="K60" s="68">
        <v>0</v>
      </c>
      <c r="L60" s="68">
        <v>0</v>
      </c>
      <c r="M60" s="68">
        <v>2867.977377999995</v>
      </c>
      <c r="N60" s="69">
        <v>4.5564643051507803</v>
      </c>
      <c r="O60" s="3"/>
    </row>
    <row r="61" spans="1:15" x14ac:dyDescent="0.25">
      <c r="A61" s="67" t="s">
        <v>80</v>
      </c>
      <c r="B61" s="68">
        <v>1480.0485599999995</v>
      </c>
      <c r="C61" s="68">
        <v>1167.8714288999929</v>
      </c>
      <c r="D61" s="68">
        <v>178.88752229810021</v>
      </c>
      <c r="E61" s="68">
        <v>33.237329339999988</v>
      </c>
      <c r="F61" s="68">
        <v>0</v>
      </c>
      <c r="G61" s="68">
        <v>0.60199999999999998</v>
      </c>
      <c r="H61" s="68">
        <v>87.489819739999788</v>
      </c>
      <c r="I61" s="68">
        <v>45.61223161999996</v>
      </c>
      <c r="J61" s="68">
        <v>0</v>
      </c>
      <c r="K61" s="68">
        <v>0</v>
      </c>
      <c r="L61" s="68">
        <v>0</v>
      </c>
      <c r="M61" s="68">
        <v>1513.7003639999984</v>
      </c>
      <c r="N61" s="69">
        <v>1.0227369593873319</v>
      </c>
      <c r="O61" s="3"/>
    </row>
    <row r="62" spans="1:15" x14ac:dyDescent="0.25">
      <c r="A62" s="67" t="s">
        <v>81</v>
      </c>
      <c r="B62" s="68">
        <v>117.69536000000001</v>
      </c>
      <c r="C62" s="68">
        <v>153.53383280999998</v>
      </c>
      <c r="D62" s="68">
        <v>16.109771277600011</v>
      </c>
      <c r="E62" s="68">
        <v>0</v>
      </c>
      <c r="F62" s="68">
        <v>0</v>
      </c>
      <c r="G62" s="68">
        <v>0</v>
      </c>
      <c r="H62" s="68">
        <v>1.9493104999999999</v>
      </c>
      <c r="I62" s="68">
        <v>35.955307520000005</v>
      </c>
      <c r="J62" s="68">
        <v>0</v>
      </c>
      <c r="K62" s="68">
        <v>0</v>
      </c>
      <c r="L62" s="68">
        <v>0</v>
      </c>
      <c r="M62" s="68">
        <v>207.54822899999996</v>
      </c>
      <c r="N62" s="69">
        <v>1.7634359502362706</v>
      </c>
      <c r="O62" s="3"/>
    </row>
    <row r="63" spans="1:15" ht="24" x14ac:dyDescent="0.25">
      <c r="A63" s="67" t="s">
        <v>82</v>
      </c>
      <c r="B63" s="68">
        <v>15.052020000000006</v>
      </c>
      <c r="C63" s="68">
        <v>0</v>
      </c>
      <c r="D63" s="68">
        <v>11.47414646070002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  <c r="J63" s="68">
        <v>0</v>
      </c>
      <c r="K63" s="68">
        <v>0</v>
      </c>
      <c r="L63" s="68">
        <v>0</v>
      </c>
      <c r="M63" s="68">
        <v>11.474146000000001</v>
      </c>
      <c r="N63" s="69">
        <v>0.76229941230479337</v>
      </c>
      <c r="O63" s="3"/>
    </row>
    <row r="64" spans="1:15" x14ac:dyDescent="0.25">
      <c r="A64" s="67" t="s">
        <v>176</v>
      </c>
      <c r="B64" s="68">
        <v>26.390630000000002</v>
      </c>
      <c r="C64" s="68">
        <v>0</v>
      </c>
      <c r="D64" s="68">
        <v>15.626098025999999</v>
      </c>
      <c r="E64" s="68">
        <v>0</v>
      </c>
      <c r="F64" s="68">
        <v>0</v>
      </c>
      <c r="G64" s="68">
        <v>3.31745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18.943549000000004</v>
      </c>
      <c r="N64" s="69">
        <v>0.71781344363510846</v>
      </c>
      <c r="O64" s="3"/>
    </row>
    <row r="65" spans="1:15" x14ac:dyDescent="0.25">
      <c r="A65" s="67" t="s">
        <v>195</v>
      </c>
      <c r="B65" s="68">
        <v>20</v>
      </c>
      <c r="C65" s="68">
        <v>0</v>
      </c>
      <c r="D65" s="68">
        <v>0</v>
      </c>
      <c r="E65" s="68">
        <v>0</v>
      </c>
      <c r="F65" s="68">
        <v>0</v>
      </c>
      <c r="G65" s="68">
        <v>8.6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8.6</v>
      </c>
      <c r="N65" s="69">
        <v>0.43</v>
      </c>
      <c r="O65" s="3"/>
    </row>
    <row r="66" spans="1:15" x14ac:dyDescent="0.25">
      <c r="A66" s="67" t="s">
        <v>83</v>
      </c>
      <c r="B66" s="68">
        <v>93.561039999999949</v>
      </c>
      <c r="C66" s="68">
        <v>71.352105660000007</v>
      </c>
      <c r="D66" s="68">
        <v>16.380444950100006</v>
      </c>
      <c r="E66" s="68">
        <v>0</v>
      </c>
      <c r="F66" s="68">
        <v>0</v>
      </c>
      <c r="G66" s="68">
        <v>0</v>
      </c>
      <c r="H66" s="68">
        <v>0.47397099999999998</v>
      </c>
      <c r="I66" s="68">
        <v>10.033200610000003</v>
      </c>
      <c r="J66" s="68">
        <v>-5.9312641999999999E-2</v>
      </c>
      <c r="K66" s="68">
        <v>0</v>
      </c>
      <c r="L66" s="68">
        <v>0</v>
      </c>
      <c r="M66" s="68">
        <v>98.180408999999983</v>
      </c>
      <c r="N66" s="69">
        <v>1.0493727837997529</v>
      </c>
      <c r="O66" s="3"/>
    </row>
    <row r="67" spans="1:15" ht="24" x14ac:dyDescent="0.25">
      <c r="A67" s="67" t="s">
        <v>84</v>
      </c>
      <c r="B67" s="68">
        <v>2735.9742500000157</v>
      </c>
      <c r="C67" s="68">
        <v>2202.427622329973</v>
      </c>
      <c r="D67" s="68">
        <v>373.69890023619939</v>
      </c>
      <c r="E67" s="68">
        <v>70.360911959999996</v>
      </c>
      <c r="F67" s="68">
        <v>2.0164861200000002</v>
      </c>
      <c r="G67" s="68">
        <v>1.0767199999999999</v>
      </c>
      <c r="H67" s="68">
        <v>275.21910819999971</v>
      </c>
      <c r="I67" s="68">
        <v>13.262852140000017</v>
      </c>
      <c r="J67" s="68">
        <v>0</v>
      </c>
      <c r="K67" s="68">
        <v>3.3244853355000012</v>
      </c>
      <c r="L67" s="68">
        <v>0</v>
      </c>
      <c r="M67" s="68">
        <v>2941.3871549999722</v>
      </c>
      <c r="N67" s="69">
        <v>1.0750785227602033</v>
      </c>
      <c r="O67" s="3"/>
    </row>
    <row r="68" spans="1:15" ht="24" x14ac:dyDescent="0.25">
      <c r="A68" s="67" t="s">
        <v>85</v>
      </c>
      <c r="B68" s="68">
        <v>5935.8598400000201</v>
      </c>
      <c r="C68" s="68">
        <v>4661.647934670008</v>
      </c>
      <c r="D68" s="68">
        <v>780.69899945730117</v>
      </c>
      <c r="E68" s="68">
        <v>108.73221204000002</v>
      </c>
      <c r="F68" s="68">
        <v>43.107326520000022</v>
      </c>
      <c r="G68" s="68">
        <v>130.79310000000001</v>
      </c>
      <c r="H68" s="68">
        <v>357.55706833999886</v>
      </c>
      <c r="I68" s="68">
        <v>1.2561330199999998</v>
      </c>
      <c r="J68" s="68">
        <v>0</v>
      </c>
      <c r="K68" s="68">
        <v>4.8112854747999982</v>
      </c>
      <c r="L68" s="68">
        <v>0</v>
      </c>
      <c r="M68" s="68">
        <v>6088.6040760000815</v>
      </c>
      <c r="N68" s="69">
        <v>1.025732453278422</v>
      </c>
      <c r="O68" s="3"/>
    </row>
    <row r="69" spans="1:15" x14ac:dyDescent="0.25">
      <c r="A69" s="67" t="s">
        <v>86</v>
      </c>
      <c r="B69" s="68">
        <v>2083.5237099999977</v>
      </c>
      <c r="C69" s="68">
        <v>1807.001161979983</v>
      </c>
      <c r="D69" s="68">
        <v>162.4382243176006</v>
      </c>
      <c r="E69" s="68">
        <v>56.438601569999996</v>
      </c>
      <c r="F69" s="68">
        <v>9.9781286700000003</v>
      </c>
      <c r="G69" s="68">
        <v>0</v>
      </c>
      <c r="H69" s="68">
        <v>134.46262352000005</v>
      </c>
      <c r="I69" s="68">
        <v>25.270448250000026</v>
      </c>
      <c r="J69" s="68">
        <v>-0.29271216150000001</v>
      </c>
      <c r="K69" s="68">
        <v>1.3971987066999993</v>
      </c>
      <c r="L69" s="68">
        <v>5.5162547200000009</v>
      </c>
      <c r="M69" s="68">
        <v>2202.2099559999801</v>
      </c>
      <c r="N69" s="69">
        <v>1.0569641926464963</v>
      </c>
      <c r="O69" s="3"/>
    </row>
    <row r="70" spans="1:15" x14ac:dyDescent="0.25">
      <c r="A70" s="67" t="s">
        <v>87</v>
      </c>
      <c r="B70" s="68">
        <v>383.55720000000082</v>
      </c>
      <c r="C70" s="68">
        <v>173.82562629000026</v>
      </c>
      <c r="D70" s="68">
        <v>100.74197781339997</v>
      </c>
      <c r="E70" s="68">
        <v>0</v>
      </c>
      <c r="F70" s="68">
        <v>0</v>
      </c>
      <c r="G70" s="68">
        <v>79.195250000000001</v>
      </c>
      <c r="H70" s="68">
        <v>0.40136699999999997</v>
      </c>
      <c r="I70" s="68">
        <v>0</v>
      </c>
      <c r="J70" s="68">
        <v>0</v>
      </c>
      <c r="K70" s="68">
        <v>1.5126623331</v>
      </c>
      <c r="L70" s="68">
        <v>0</v>
      </c>
      <c r="M70" s="68">
        <v>355.67688100000123</v>
      </c>
      <c r="N70" s="69">
        <v>0.92731118331242501</v>
      </c>
      <c r="O70" s="3"/>
    </row>
    <row r="71" spans="1:15" x14ac:dyDescent="0.25">
      <c r="A71" s="67" t="s">
        <v>88</v>
      </c>
      <c r="B71" s="68">
        <v>2510.9923100000333</v>
      </c>
      <c r="C71" s="68">
        <v>1941.4317541599985</v>
      </c>
      <c r="D71" s="68">
        <v>395.63331727149603</v>
      </c>
      <c r="E71" s="68">
        <v>35.744446110000005</v>
      </c>
      <c r="F71" s="68">
        <v>0</v>
      </c>
      <c r="G71" s="68">
        <v>4.3860000000000001</v>
      </c>
      <c r="H71" s="68">
        <v>95.744480959999962</v>
      </c>
      <c r="I71" s="68">
        <v>12.690599270000003</v>
      </c>
      <c r="J71" s="68">
        <v>0</v>
      </c>
      <c r="K71" s="68">
        <v>1.9988790073999991</v>
      </c>
      <c r="L71" s="68">
        <v>0</v>
      </c>
      <c r="M71" s="68">
        <v>2487.6295109999664</v>
      </c>
      <c r="N71" s="69">
        <v>0.99069579030289168</v>
      </c>
      <c r="O71" s="3"/>
    </row>
    <row r="72" spans="1:15" x14ac:dyDescent="0.25">
      <c r="A72" s="67" t="s">
        <v>89</v>
      </c>
      <c r="B72" s="68">
        <v>125.33695000000002</v>
      </c>
      <c r="C72" s="68">
        <v>30.959988380000024</v>
      </c>
      <c r="D72" s="68">
        <v>62.286863484999976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-1.8379590400000001</v>
      </c>
      <c r="K72" s="68">
        <v>2.8118991261000006</v>
      </c>
      <c r="L72" s="68">
        <v>0</v>
      </c>
      <c r="M72" s="68">
        <v>94.220803999999731</v>
      </c>
      <c r="N72" s="69">
        <v>0.75174004154401175</v>
      </c>
      <c r="O72" s="3"/>
    </row>
    <row r="73" spans="1:15" ht="24" x14ac:dyDescent="0.25">
      <c r="A73" s="67" t="s">
        <v>90</v>
      </c>
      <c r="B73" s="68">
        <v>45.630100000000013</v>
      </c>
      <c r="C73" s="68">
        <v>72.551890799999995</v>
      </c>
      <c r="D73" s="68">
        <v>0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72.551888999999989</v>
      </c>
      <c r="N73" s="69">
        <v>1.5900006574607544</v>
      </c>
      <c r="O73" s="3"/>
    </row>
    <row r="74" spans="1:15" ht="24" x14ac:dyDescent="0.25">
      <c r="A74" s="67" t="s">
        <v>91</v>
      </c>
      <c r="B74" s="68">
        <v>92.78067999999999</v>
      </c>
      <c r="C74" s="68">
        <v>90.209227680000026</v>
      </c>
      <c r="D74" s="68">
        <v>1.1611948193999999</v>
      </c>
      <c r="E74" s="68">
        <v>0</v>
      </c>
      <c r="F74" s="68">
        <v>0.19314744</v>
      </c>
      <c r="G74" s="68">
        <v>0</v>
      </c>
      <c r="H74" s="68">
        <v>8.620534000000001</v>
      </c>
      <c r="I74" s="68">
        <v>0</v>
      </c>
      <c r="J74" s="68">
        <v>0</v>
      </c>
      <c r="K74" s="68">
        <v>0</v>
      </c>
      <c r="L74" s="68">
        <v>0</v>
      </c>
      <c r="M74" s="68">
        <v>100.18411099999989</v>
      </c>
      <c r="N74" s="69">
        <v>1.079794963779096</v>
      </c>
      <c r="O74" s="3"/>
    </row>
    <row r="75" spans="1:15" x14ac:dyDescent="0.25">
      <c r="A75" s="67" t="s">
        <v>92</v>
      </c>
      <c r="B75" s="68">
        <v>152.88788</v>
      </c>
      <c r="C75" s="68">
        <v>107.96315603999999</v>
      </c>
      <c r="D75" s="68">
        <v>50.409261117599996</v>
      </c>
      <c r="E75" s="68">
        <v>0</v>
      </c>
      <c r="F75" s="68">
        <v>0</v>
      </c>
      <c r="G75" s="68">
        <v>14.19</v>
      </c>
      <c r="H75" s="68">
        <v>0</v>
      </c>
      <c r="I75" s="68">
        <v>22.771284380000001</v>
      </c>
      <c r="J75" s="68">
        <v>0</v>
      </c>
      <c r="K75" s="68">
        <v>0</v>
      </c>
      <c r="L75" s="68">
        <v>0</v>
      </c>
      <c r="M75" s="68">
        <v>195.33369899999997</v>
      </c>
      <c r="N75" s="69">
        <v>1.2776271016381415</v>
      </c>
      <c r="O75" s="3"/>
    </row>
    <row r="76" spans="1:15" x14ac:dyDescent="0.25">
      <c r="A76" s="67" t="s">
        <v>196</v>
      </c>
      <c r="B76" s="68">
        <v>23.208220000000001</v>
      </c>
      <c r="C76" s="68">
        <v>0</v>
      </c>
      <c r="D76" s="68">
        <v>21.980497585199995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21.980498000000004</v>
      </c>
      <c r="N76" s="69">
        <v>0.94709969140244288</v>
      </c>
      <c r="O76" s="3"/>
    </row>
    <row r="77" spans="1:15" x14ac:dyDescent="0.25">
      <c r="A77" s="67" t="s">
        <v>93</v>
      </c>
      <c r="B77" s="68">
        <v>30.920520000000007</v>
      </c>
      <c r="C77" s="68">
        <v>0</v>
      </c>
      <c r="D77" s="68">
        <v>23.57072383049999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23.570722000000007</v>
      </c>
      <c r="N77" s="69">
        <v>0.76230031060279713</v>
      </c>
      <c r="O77" s="3"/>
    </row>
    <row r="78" spans="1:15" x14ac:dyDescent="0.25">
      <c r="A78" s="67" t="s">
        <v>94</v>
      </c>
      <c r="B78" s="68">
        <v>22.284950000000002</v>
      </c>
      <c r="C78" s="68">
        <v>0</v>
      </c>
      <c r="D78" s="68">
        <v>16.987794515999994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16.987791999999999</v>
      </c>
      <c r="N78" s="69">
        <v>0.76229886089042143</v>
      </c>
      <c r="O78" s="3"/>
    </row>
    <row r="79" spans="1:15" x14ac:dyDescent="0.25">
      <c r="A79" s="67" t="s">
        <v>95</v>
      </c>
      <c r="B79" s="68">
        <v>44.36985</v>
      </c>
      <c r="C79" s="68">
        <v>58.146069450000013</v>
      </c>
      <c r="D79" s="68">
        <v>0</v>
      </c>
      <c r="E79" s="68">
        <v>0</v>
      </c>
      <c r="F79" s="68">
        <v>0</v>
      </c>
      <c r="G79" s="68">
        <v>6.3339000000000008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64.479969000000011</v>
      </c>
      <c r="N79" s="69">
        <v>1.4532383814684975</v>
      </c>
      <c r="O79" s="3"/>
    </row>
    <row r="80" spans="1:15" ht="24" x14ac:dyDescent="0.25">
      <c r="A80" s="67" t="s">
        <v>96</v>
      </c>
      <c r="B80" s="68">
        <v>1228.038759999999</v>
      </c>
      <c r="C80" s="68">
        <v>896.07001250999463</v>
      </c>
      <c r="D80" s="68">
        <v>183.17683097560044</v>
      </c>
      <c r="E80" s="68">
        <v>16.027632149999999</v>
      </c>
      <c r="F80" s="68">
        <v>48.260402760000062</v>
      </c>
      <c r="G80" s="68">
        <v>1.2642</v>
      </c>
      <c r="H80" s="68">
        <v>49.456664619999977</v>
      </c>
      <c r="I80" s="68">
        <v>10.826184560000007</v>
      </c>
      <c r="J80" s="68">
        <v>-0.30483224980000001</v>
      </c>
      <c r="K80" s="68">
        <v>2.3650963053999998</v>
      </c>
      <c r="L80" s="68">
        <v>0</v>
      </c>
      <c r="M80" s="68">
        <v>1207.1422559999921</v>
      </c>
      <c r="N80" s="69">
        <v>0.98298384002146078</v>
      </c>
      <c r="O80" s="3"/>
    </row>
    <row r="81" spans="1:15" ht="24" x14ac:dyDescent="0.25">
      <c r="A81" s="67" t="s">
        <v>97</v>
      </c>
      <c r="B81" s="68">
        <v>1636.424229999998</v>
      </c>
      <c r="C81" s="68">
        <v>1478.2350797900074</v>
      </c>
      <c r="D81" s="68">
        <v>172.25991972420036</v>
      </c>
      <c r="E81" s="68">
        <v>1.2554766900000001</v>
      </c>
      <c r="F81" s="68">
        <v>0.33994254000000002</v>
      </c>
      <c r="G81" s="68">
        <v>0</v>
      </c>
      <c r="H81" s="68">
        <v>150.69842049999986</v>
      </c>
      <c r="I81" s="68">
        <v>2.3780747900000003</v>
      </c>
      <c r="J81" s="68">
        <v>0</v>
      </c>
      <c r="K81" s="68">
        <v>0</v>
      </c>
      <c r="L81" s="68">
        <v>0</v>
      </c>
      <c r="M81" s="68">
        <v>1805.166990999981</v>
      </c>
      <c r="N81" s="69">
        <v>1.1031167578104017</v>
      </c>
      <c r="O81" s="3"/>
    </row>
    <row r="82" spans="1:15" ht="24" x14ac:dyDescent="0.25">
      <c r="A82" s="67" t="s">
        <v>98</v>
      </c>
      <c r="B82" s="68">
        <v>2878.1487900000379</v>
      </c>
      <c r="C82" s="68">
        <v>2254.9880929899664</v>
      </c>
      <c r="D82" s="68">
        <v>382.96441216880021</v>
      </c>
      <c r="E82" s="68">
        <v>115.28773773000007</v>
      </c>
      <c r="F82" s="68">
        <v>1.34431938</v>
      </c>
      <c r="G82" s="68">
        <v>0</v>
      </c>
      <c r="H82" s="68">
        <v>284.20675284000009</v>
      </c>
      <c r="I82" s="68">
        <v>10.37943178000001</v>
      </c>
      <c r="J82" s="68">
        <v>0</v>
      </c>
      <c r="K82" s="68">
        <v>1.8104517143999996</v>
      </c>
      <c r="L82" s="68">
        <v>0</v>
      </c>
      <c r="M82" s="68">
        <v>3050.9812579999989</v>
      </c>
      <c r="N82" s="69">
        <v>1.0600498725432324</v>
      </c>
      <c r="O82" s="3"/>
    </row>
    <row r="83" spans="1:15" x14ac:dyDescent="0.25">
      <c r="A83" s="67" t="s">
        <v>99</v>
      </c>
      <c r="B83" s="68">
        <v>4472.9398100000481</v>
      </c>
      <c r="C83" s="68">
        <v>3195.9987643799554</v>
      </c>
      <c r="D83" s="68">
        <v>751.1774732230981</v>
      </c>
      <c r="E83" s="68">
        <v>51.648466379999988</v>
      </c>
      <c r="F83" s="68">
        <v>0</v>
      </c>
      <c r="G83" s="68">
        <v>296.27</v>
      </c>
      <c r="H83" s="68">
        <v>244.63653278000035</v>
      </c>
      <c r="I83" s="68">
        <v>30.975345080000018</v>
      </c>
      <c r="J83" s="68">
        <v>-3.3170420875999977</v>
      </c>
      <c r="K83" s="68">
        <v>9.107361977599993</v>
      </c>
      <c r="L83" s="68">
        <v>0</v>
      </c>
      <c r="M83" s="68">
        <v>4576.4969170000213</v>
      </c>
      <c r="N83" s="69">
        <v>1.0231519115836196</v>
      </c>
      <c r="O83" s="3"/>
    </row>
    <row r="84" spans="1:15" ht="24" x14ac:dyDescent="0.25">
      <c r="A84" s="67" t="s">
        <v>100</v>
      </c>
      <c r="B84" s="68">
        <v>198.99166000000014</v>
      </c>
      <c r="C84" s="68">
        <v>193.77645249000003</v>
      </c>
      <c r="D84" s="68">
        <v>3.9791321954999992</v>
      </c>
      <c r="E84" s="68">
        <v>0</v>
      </c>
      <c r="F84" s="68">
        <v>0</v>
      </c>
      <c r="G84" s="68">
        <v>0</v>
      </c>
      <c r="H84" s="68">
        <v>4.1588979999999998</v>
      </c>
      <c r="I84" s="68">
        <v>0</v>
      </c>
      <c r="J84" s="68">
        <v>0</v>
      </c>
      <c r="K84" s="68">
        <v>0</v>
      </c>
      <c r="L84" s="68">
        <v>0</v>
      </c>
      <c r="M84" s="68">
        <v>201.91448999999997</v>
      </c>
      <c r="N84" s="69">
        <v>1.0146882035156641</v>
      </c>
      <c r="O84" s="3"/>
    </row>
    <row r="85" spans="1:15" ht="24" x14ac:dyDescent="0.25">
      <c r="A85" s="67" t="s">
        <v>101</v>
      </c>
      <c r="B85" s="68">
        <v>100.10959999999999</v>
      </c>
      <c r="C85" s="68">
        <v>0</v>
      </c>
      <c r="D85" s="68">
        <v>60.832390611299999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60.832383</v>
      </c>
      <c r="N85" s="69">
        <v>0.60765783701063647</v>
      </c>
      <c r="O85" s="3"/>
    </row>
    <row r="86" spans="1:15" ht="24" x14ac:dyDescent="0.25">
      <c r="A86" s="67" t="s">
        <v>102</v>
      </c>
      <c r="B86" s="68">
        <v>955.71089999999936</v>
      </c>
      <c r="C86" s="68">
        <v>377.35442290000009</v>
      </c>
      <c r="D86" s="68">
        <v>224.32348868930015</v>
      </c>
      <c r="E86" s="68">
        <v>0</v>
      </c>
      <c r="F86" s="68">
        <v>0.84599013000000001</v>
      </c>
      <c r="G86" s="68">
        <v>0</v>
      </c>
      <c r="H86" s="68">
        <v>0.67725550000000001</v>
      </c>
      <c r="I86" s="68">
        <v>0</v>
      </c>
      <c r="J86" s="68">
        <v>-8.0742282091999993</v>
      </c>
      <c r="K86" s="68">
        <v>0</v>
      </c>
      <c r="L86" s="68">
        <v>0</v>
      </c>
      <c r="M86" s="68">
        <v>595.12692600000082</v>
      </c>
      <c r="N86" s="69">
        <v>0.62270601496749822</v>
      </c>
      <c r="O86" s="3"/>
    </row>
    <row r="87" spans="1:15" x14ac:dyDescent="0.25">
      <c r="A87" s="67" t="s">
        <v>103</v>
      </c>
      <c r="B87" s="68">
        <v>166.81774000000007</v>
      </c>
      <c r="C87" s="68">
        <v>113.27706818999995</v>
      </c>
      <c r="D87" s="68">
        <v>38.484741310399961</v>
      </c>
      <c r="E87" s="68">
        <v>0</v>
      </c>
      <c r="F87" s="68">
        <v>0</v>
      </c>
      <c r="G87" s="68">
        <v>0</v>
      </c>
      <c r="H87" s="68">
        <v>10.6534105</v>
      </c>
      <c r="I87" s="68">
        <v>0</v>
      </c>
      <c r="J87" s="68">
        <v>0</v>
      </c>
      <c r="K87" s="68">
        <v>2.2059669901999999</v>
      </c>
      <c r="L87" s="68">
        <v>0</v>
      </c>
      <c r="M87" s="68">
        <v>164.62118599999957</v>
      </c>
      <c r="N87" s="69">
        <v>0.98683261144767631</v>
      </c>
      <c r="O87" s="3"/>
    </row>
    <row r="88" spans="1:15" x14ac:dyDescent="0.25">
      <c r="A88" s="67" t="s">
        <v>197</v>
      </c>
      <c r="B88" s="68">
        <v>6.04603</v>
      </c>
      <c r="C88" s="68">
        <v>0</v>
      </c>
      <c r="D88" s="68">
        <v>0.18754409520000001</v>
      </c>
      <c r="E88" s="68">
        <v>0</v>
      </c>
      <c r="F88" s="68">
        <v>0</v>
      </c>
      <c r="G88" s="68">
        <v>2.4940000000000002</v>
      </c>
      <c r="H88" s="68">
        <v>0</v>
      </c>
      <c r="I88" s="68">
        <v>0</v>
      </c>
      <c r="J88" s="68">
        <v>0</v>
      </c>
      <c r="K88" s="68">
        <v>4.6886023900000004E-2</v>
      </c>
      <c r="L88" s="68">
        <v>0</v>
      </c>
      <c r="M88" s="68">
        <v>2.7284299999999999</v>
      </c>
      <c r="N88" s="69">
        <v>0.45127629204618569</v>
      </c>
      <c r="O88" s="3"/>
    </row>
    <row r="89" spans="1:15" x14ac:dyDescent="0.25">
      <c r="A89" s="67" t="s">
        <v>223</v>
      </c>
      <c r="B89" s="68">
        <v>92</v>
      </c>
      <c r="C89" s="68">
        <v>0</v>
      </c>
      <c r="D89" s="68">
        <v>0</v>
      </c>
      <c r="E89" s="68">
        <v>0</v>
      </c>
      <c r="F89" s="68">
        <v>0</v>
      </c>
      <c r="G89" s="68">
        <v>39.56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39.56</v>
      </c>
      <c r="N89" s="69">
        <v>0.43000000000000005</v>
      </c>
      <c r="O89" s="3"/>
    </row>
    <row r="90" spans="1:15" ht="36" x14ac:dyDescent="0.25">
      <c r="A90" s="67" t="s">
        <v>224</v>
      </c>
      <c r="B90" s="68">
        <v>23</v>
      </c>
      <c r="C90" s="68">
        <v>0</v>
      </c>
      <c r="D90" s="68">
        <v>0</v>
      </c>
      <c r="E90" s="68">
        <v>0</v>
      </c>
      <c r="F90" s="68">
        <v>0</v>
      </c>
      <c r="G90" s="68">
        <v>16.77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16.77</v>
      </c>
      <c r="N90" s="69">
        <v>0.72913043478260864</v>
      </c>
      <c r="O90" s="3"/>
    </row>
    <row r="91" spans="1:15" x14ac:dyDescent="0.25">
      <c r="A91" s="67" t="s">
        <v>104</v>
      </c>
      <c r="B91" s="68">
        <v>1238.4015499999962</v>
      </c>
      <c r="C91" s="68">
        <v>1008.5133011299881</v>
      </c>
      <c r="D91" s="68">
        <v>142.7313397587003</v>
      </c>
      <c r="E91" s="68">
        <v>86.45685297</v>
      </c>
      <c r="F91" s="68">
        <v>0</v>
      </c>
      <c r="G91" s="68">
        <v>0</v>
      </c>
      <c r="H91" s="68">
        <v>452.70749659000029</v>
      </c>
      <c r="I91" s="68">
        <v>68.851572529999757</v>
      </c>
      <c r="J91" s="68">
        <v>0</v>
      </c>
      <c r="K91" s="68">
        <v>0</v>
      </c>
      <c r="L91" s="68">
        <v>0</v>
      </c>
      <c r="M91" s="68">
        <v>1759.2606089999999</v>
      </c>
      <c r="N91" s="69">
        <v>1.4205897990034051</v>
      </c>
      <c r="O91" s="3"/>
    </row>
    <row r="92" spans="1:15" x14ac:dyDescent="0.25">
      <c r="A92" s="67" t="s">
        <v>105</v>
      </c>
      <c r="B92" s="68">
        <v>48.920270000000009</v>
      </c>
      <c r="C92" s="68">
        <v>67.786241039999993</v>
      </c>
      <c r="D92" s="68">
        <v>0</v>
      </c>
      <c r="E92" s="68">
        <v>0</v>
      </c>
      <c r="F92" s="68">
        <v>3.862836E-2</v>
      </c>
      <c r="G92" s="68">
        <v>5.3836000000000004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73.208469999999977</v>
      </c>
      <c r="N92" s="69">
        <v>1.4964854036987114</v>
      </c>
      <c r="O92" s="3"/>
    </row>
    <row r="93" spans="1:15" ht="24" x14ac:dyDescent="0.25">
      <c r="A93" s="67" t="s">
        <v>106</v>
      </c>
      <c r="B93" s="68">
        <v>6896.7650300000005</v>
      </c>
      <c r="C93" s="68">
        <v>6159.1811570601094</v>
      </c>
      <c r="D93" s="68">
        <v>669.7325203491971</v>
      </c>
      <c r="E93" s="68">
        <v>169.70022710999996</v>
      </c>
      <c r="F93" s="68">
        <v>19.365214950000002</v>
      </c>
      <c r="G93" s="68">
        <v>35.836199999999998</v>
      </c>
      <c r="H93" s="68">
        <v>436.07910157999896</v>
      </c>
      <c r="I93" s="68">
        <v>81.076157280000018</v>
      </c>
      <c r="J93" s="68">
        <v>-5.9312641999999999E-2</v>
      </c>
      <c r="K93" s="68">
        <v>4.875710172299998</v>
      </c>
      <c r="L93" s="68">
        <v>0</v>
      </c>
      <c r="M93" s="68">
        <v>7575.7869900000815</v>
      </c>
      <c r="N93" s="69">
        <v>1.0984551390465569</v>
      </c>
      <c r="O93" s="3"/>
    </row>
    <row r="94" spans="1:15" x14ac:dyDescent="0.25">
      <c r="A94" s="67" t="s">
        <v>198</v>
      </c>
      <c r="B94" s="68">
        <v>357.01521000000031</v>
      </c>
      <c r="C94" s="68">
        <v>204.51065845000028</v>
      </c>
      <c r="D94" s="68">
        <v>32.856251166199989</v>
      </c>
      <c r="E94" s="68">
        <v>0</v>
      </c>
      <c r="F94" s="68">
        <v>1.85037261</v>
      </c>
      <c r="G94" s="68">
        <v>51.410800000000002</v>
      </c>
      <c r="H94" s="68">
        <v>7.5068264999999998</v>
      </c>
      <c r="I94" s="68">
        <v>0</v>
      </c>
      <c r="J94" s="68">
        <v>-1.1116058754</v>
      </c>
      <c r="K94" s="68">
        <v>0</v>
      </c>
      <c r="L94" s="68">
        <v>0</v>
      </c>
      <c r="M94" s="68">
        <v>297.02332900000016</v>
      </c>
      <c r="N94" s="69">
        <v>0.8319626746434694</v>
      </c>
      <c r="O94" s="3"/>
    </row>
    <row r="95" spans="1:15" x14ac:dyDescent="0.25">
      <c r="A95" s="67" t="s">
        <v>107</v>
      </c>
      <c r="B95" s="68">
        <v>51.794499999999999</v>
      </c>
      <c r="C95" s="68">
        <v>54.605216550000016</v>
      </c>
      <c r="D95" s="68">
        <v>0</v>
      </c>
      <c r="E95" s="68">
        <v>0</v>
      </c>
      <c r="F95" s="68">
        <v>0</v>
      </c>
      <c r="G95" s="68">
        <v>6.3639999999999999</v>
      </c>
      <c r="H95" s="68">
        <v>3.2588960000000005</v>
      </c>
      <c r="I95" s="68">
        <v>9.2311717299999998</v>
      </c>
      <c r="J95" s="68">
        <v>0</v>
      </c>
      <c r="K95" s="68">
        <v>0</v>
      </c>
      <c r="L95" s="68">
        <v>0</v>
      </c>
      <c r="M95" s="68">
        <v>73.459282000000002</v>
      </c>
      <c r="N95" s="69">
        <v>1.4182834470841499</v>
      </c>
      <c r="O95" s="3"/>
    </row>
    <row r="96" spans="1:15" x14ac:dyDescent="0.25">
      <c r="A96" s="67" t="s">
        <v>108</v>
      </c>
      <c r="B96" s="68">
        <v>49.184620000000024</v>
      </c>
      <c r="C96" s="68">
        <v>0</v>
      </c>
      <c r="D96" s="68">
        <v>43.119447455699991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-0.74704604910000005</v>
      </c>
      <c r="K96" s="68">
        <v>0</v>
      </c>
      <c r="L96" s="68">
        <v>0</v>
      </c>
      <c r="M96" s="68">
        <v>42.37240199999998</v>
      </c>
      <c r="N96" s="69">
        <v>0.86149698828617483</v>
      </c>
      <c r="O96" s="3"/>
    </row>
    <row r="97" spans="1:15" x14ac:dyDescent="0.25">
      <c r="A97" s="67" t="s">
        <v>109</v>
      </c>
      <c r="B97" s="68">
        <v>54.094199999999994</v>
      </c>
      <c r="C97" s="68">
        <v>0</v>
      </c>
      <c r="D97" s="68">
        <v>44.612021454000022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44.612022000000003</v>
      </c>
      <c r="N97" s="69">
        <v>0.82470989496101266</v>
      </c>
      <c r="O97" s="3"/>
    </row>
    <row r="98" spans="1:15" x14ac:dyDescent="0.25">
      <c r="A98" s="67" t="s">
        <v>110</v>
      </c>
      <c r="B98" s="68">
        <v>944.78057999999407</v>
      </c>
      <c r="C98" s="68">
        <v>943.98579573000404</v>
      </c>
      <c r="D98" s="68">
        <v>158.87979935519982</v>
      </c>
      <c r="E98" s="68">
        <v>0</v>
      </c>
      <c r="F98" s="68">
        <v>1.6688125500000002</v>
      </c>
      <c r="G98" s="68">
        <v>0.13932</v>
      </c>
      <c r="H98" s="68">
        <v>47.870860499999992</v>
      </c>
      <c r="I98" s="68">
        <v>37.001201650000056</v>
      </c>
      <c r="J98" s="68">
        <v>0</v>
      </c>
      <c r="K98" s="68">
        <v>0</v>
      </c>
      <c r="L98" s="68">
        <v>2.2391071999999994</v>
      </c>
      <c r="M98" s="68">
        <v>1191.7848779999974</v>
      </c>
      <c r="N98" s="69">
        <v>1.2614409136140425</v>
      </c>
      <c r="O98" s="3"/>
    </row>
    <row r="99" spans="1:15" x14ac:dyDescent="0.25">
      <c r="A99" s="67" t="s">
        <v>111</v>
      </c>
      <c r="B99" s="68">
        <v>1431.9679500000007</v>
      </c>
      <c r="C99" s="68">
        <v>1065.4630228399992</v>
      </c>
      <c r="D99" s="68">
        <v>127.44683678649996</v>
      </c>
      <c r="E99" s="68">
        <v>0</v>
      </c>
      <c r="F99" s="68">
        <v>4.9794220500000002</v>
      </c>
      <c r="G99" s="68">
        <v>0</v>
      </c>
      <c r="H99" s="68">
        <v>56.553395499999993</v>
      </c>
      <c r="I99" s="68">
        <v>0</v>
      </c>
      <c r="J99" s="68">
        <v>-0.52491807229999998</v>
      </c>
      <c r="K99" s="68">
        <v>0.99934347400000001</v>
      </c>
      <c r="L99" s="68">
        <v>0</v>
      </c>
      <c r="M99" s="68">
        <v>1254.9171140000001</v>
      </c>
      <c r="N99" s="69">
        <v>0.87635838078638528</v>
      </c>
      <c r="O99" s="3"/>
    </row>
    <row r="100" spans="1:15" ht="24" x14ac:dyDescent="0.25">
      <c r="A100" s="67" t="s">
        <v>112</v>
      </c>
      <c r="B100" s="68">
        <v>77.971159999999998</v>
      </c>
      <c r="C100" s="68">
        <v>49.386042090000025</v>
      </c>
      <c r="D100" s="68">
        <v>13.101107342399997</v>
      </c>
      <c r="E100" s="68">
        <v>0</v>
      </c>
      <c r="F100" s="68">
        <v>0</v>
      </c>
      <c r="G100" s="68">
        <v>9.3740000000000006</v>
      </c>
      <c r="H100" s="68">
        <v>2.9753359999999995</v>
      </c>
      <c r="I100" s="68">
        <v>4.777335990000001</v>
      </c>
      <c r="J100" s="68">
        <v>0</v>
      </c>
      <c r="K100" s="68">
        <v>0</v>
      </c>
      <c r="L100" s="68">
        <v>0</v>
      </c>
      <c r="M100" s="68">
        <v>79.613818000000038</v>
      </c>
      <c r="N100" s="69">
        <v>1.0210675075245776</v>
      </c>
      <c r="O100" s="3"/>
    </row>
    <row r="101" spans="1:15" ht="24" x14ac:dyDescent="0.25">
      <c r="A101" s="67" t="s">
        <v>113</v>
      </c>
      <c r="B101" s="68">
        <v>4920.019750000014</v>
      </c>
      <c r="C101" s="68">
        <v>4554.7728887199391</v>
      </c>
      <c r="D101" s="68">
        <v>473.65927203979709</v>
      </c>
      <c r="E101" s="68">
        <v>51.652819050000005</v>
      </c>
      <c r="F101" s="68">
        <v>4.1102007599999997</v>
      </c>
      <c r="G101" s="68">
        <v>19.691205</v>
      </c>
      <c r="H101" s="68">
        <v>314.99532677999906</v>
      </c>
      <c r="I101" s="68">
        <v>139.73360232000013</v>
      </c>
      <c r="J101" s="68">
        <v>0</v>
      </c>
      <c r="K101" s="68">
        <v>2.6260495647000042</v>
      </c>
      <c r="L101" s="68">
        <v>0</v>
      </c>
      <c r="M101" s="68">
        <v>5561.2414610000878</v>
      </c>
      <c r="N101" s="69">
        <v>1.1303290928862779</v>
      </c>
      <c r="O101" s="3"/>
    </row>
    <row r="102" spans="1:15" ht="24" x14ac:dyDescent="0.25">
      <c r="A102" s="67" t="s">
        <v>114</v>
      </c>
      <c r="B102" s="68">
        <v>125.96626999999998</v>
      </c>
      <c r="C102" s="68">
        <v>61.168140959999988</v>
      </c>
      <c r="D102" s="68">
        <v>44.123914819599996</v>
      </c>
      <c r="E102" s="68">
        <v>0</v>
      </c>
      <c r="F102" s="68">
        <v>0</v>
      </c>
      <c r="G102" s="68">
        <v>6.6908000000000003</v>
      </c>
      <c r="H102" s="68">
        <v>1.4287639999999997</v>
      </c>
      <c r="I102" s="68">
        <v>2.7082406500000005</v>
      </c>
      <c r="J102" s="68">
        <v>0</v>
      </c>
      <c r="K102" s="68">
        <v>0</v>
      </c>
      <c r="L102" s="68">
        <v>0</v>
      </c>
      <c r="M102" s="68">
        <v>116.11985200000004</v>
      </c>
      <c r="N102" s="69">
        <v>0.92183290018828101</v>
      </c>
      <c r="O102" s="3"/>
    </row>
    <row r="103" spans="1:15" ht="24" x14ac:dyDescent="0.25">
      <c r="A103" s="67" t="s">
        <v>115</v>
      </c>
      <c r="B103" s="68">
        <v>44.843820000000008</v>
      </c>
      <c r="C103" s="68">
        <v>44.39538180000001</v>
      </c>
      <c r="D103" s="68">
        <v>0</v>
      </c>
      <c r="E103" s="68">
        <v>0</v>
      </c>
      <c r="F103" s="68">
        <v>0</v>
      </c>
      <c r="G103" s="68">
        <v>0</v>
      </c>
      <c r="H103" s="68">
        <v>3.2876679999999996</v>
      </c>
      <c r="I103" s="68">
        <v>0.31676641</v>
      </c>
      <c r="J103" s="68">
        <v>0</v>
      </c>
      <c r="K103" s="68">
        <v>0</v>
      </c>
      <c r="L103" s="68">
        <v>0</v>
      </c>
      <c r="M103" s="68">
        <v>47.999817000000014</v>
      </c>
      <c r="N103" s="69">
        <v>1.0703775235918798</v>
      </c>
      <c r="O103" s="3"/>
    </row>
    <row r="104" spans="1:15" ht="24" x14ac:dyDescent="0.25">
      <c r="A104" s="67" t="s">
        <v>116</v>
      </c>
      <c r="B104" s="68">
        <v>241.27753000000041</v>
      </c>
      <c r="C104" s="68">
        <v>97.44469720999993</v>
      </c>
      <c r="D104" s="68">
        <v>76.499800477099967</v>
      </c>
      <c r="E104" s="68">
        <v>0</v>
      </c>
      <c r="F104" s="68">
        <v>0</v>
      </c>
      <c r="G104" s="68">
        <v>2.58</v>
      </c>
      <c r="H104" s="68">
        <v>0</v>
      </c>
      <c r="I104" s="68">
        <v>0</v>
      </c>
      <c r="J104" s="68">
        <v>0</v>
      </c>
      <c r="K104" s="68">
        <v>4.9093266743000008</v>
      </c>
      <c r="L104" s="68">
        <v>0</v>
      </c>
      <c r="M104" s="68">
        <v>181.43381499999987</v>
      </c>
      <c r="N104" s="69">
        <v>0.75197145378601793</v>
      </c>
      <c r="O104" s="3"/>
    </row>
    <row r="105" spans="1:15" x14ac:dyDescent="0.25">
      <c r="A105" s="67" t="s">
        <v>117</v>
      </c>
      <c r="B105" s="68">
        <v>109.80274000000009</v>
      </c>
      <c r="C105" s="68">
        <v>168.61838222999995</v>
      </c>
      <c r="D105" s="68">
        <v>3.5548621878</v>
      </c>
      <c r="E105" s="68">
        <v>0</v>
      </c>
      <c r="F105" s="68">
        <v>0</v>
      </c>
      <c r="G105" s="68">
        <v>0</v>
      </c>
      <c r="H105" s="68">
        <v>0</v>
      </c>
      <c r="I105" s="68">
        <v>0</v>
      </c>
      <c r="J105" s="68">
        <v>0</v>
      </c>
      <c r="K105" s="68">
        <v>0</v>
      </c>
      <c r="L105" s="68">
        <v>0</v>
      </c>
      <c r="M105" s="68">
        <v>172.17324600000006</v>
      </c>
      <c r="N105" s="69">
        <v>1.568023220549869</v>
      </c>
      <c r="O105" s="3"/>
    </row>
    <row r="106" spans="1:15" x14ac:dyDescent="0.25">
      <c r="A106" s="67" t="s">
        <v>118</v>
      </c>
      <c r="B106" s="68">
        <v>72.631779999999992</v>
      </c>
      <c r="C106" s="68">
        <v>62.238706200000003</v>
      </c>
      <c r="D106" s="68">
        <v>7.4433861117000006</v>
      </c>
      <c r="E106" s="68">
        <v>0</v>
      </c>
      <c r="F106" s="68">
        <v>0</v>
      </c>
      <c r="G106" s="68">
        <v>0</v>
      </c>
      <c r="H106" s="68">
        <v>0</v>
      </c>
      <c r="I106" s="68">
        <v>9.3457499199999994</v>
      </c>
      <c r="J106" s="68">
        <v>0</v>
      </c>
      <c r="K106" s="68">
        <v>0</v>
      </c>
      <c r="L106" s="68">
        <v>0</v>
      </c>
      <c r="M106" s="68">
        <v>79.02784299999999</v>
      </c>
      <c r="N106" s="69">
        <v>1.0880614931920984</v>
      </c>
      <c r="O106" s="3"/>
    </row>
    <row r="107" spans="1:15" x14ac:dyDescent="0.25">
      <c r="A107" s="67" t="s">
        <v>119</v>
      </c>
      <c r="B107" s="68">
        <v>984.13289999999381</v>
      </c>
      <c r="C107" s="68">
        <v>911.50178847999518</v>
      </c>
      <c r="D107" s="68">
        <v>130.12559339780009</v>
      </c>
      <c r="E107" s="68">
        <v>8.6492755800000012</v>
      </c>
      <c r="F107" s="68">
        <v>9.3291521999999993</v>
      </c>
      <c r="G107" s="68">
        <v>1.72</v>
      </c>
      <c r="H107" s="68">
        <v>64.07519483999998</v>
      </c>
      <c r="I107" s="68">
        <v>19.784780009999999</v>
      </c>
      <c r="J107" s="68">
        <v>0</v>
      </c>
      <c r="K107" s="68">
        <v>3.8704951596000017</v>
      </c>
      <c r="L107" s="68">
        <v>0</v>
      </c>
      <c r="M107" s="68">
        <v>1149.0562820000002</v>
      </c>
      <c r="N107" s="69">
        <v>1.16758242916176</v>
      </c>
      <c r="O107" s="3"/>
    </row>
    <row r="108" spans="1:15" ht="24" x14ac:dyDescent="0.25">
      <c r="A108" s="67" t="s">
        <v>120</v>
      </c>
      <c r="B108" s="68">
        <v>144.56941999999998</v>
      </c>
      <c r="C108" s="68">
        <v>99.635080080000037</v>
      </c>
      <c r="D108" s="68">
        <v>5.7583458163000003</v>
      </c>
      <c r="E108" s="68">
        <v>0</v>
      </c>
      <c r="F108" s="68">
        <v>0</v>
      </c>
      <c r="G108" s="68">
        <v>1.548</v>
      </c>
      <c r="H108" s="68">
        <v>14.482183999999995</v>
      </c>
      <c r="I108" s="68">
        <v>0</v>
      </c>
      <c r="J108" s="68">
        <v>0</v>
      </c>
      <c r="K108" s="68">
        <v>0</v>
      </c>
      <c r="L108" s="68">
        <v>0</v>
      </c>
      <c r="M108" s="68">
        <v>121.42362199999988</v>
      </c>
      <c r="N108" s="69">
        <v>0.83989838238266368</v>
      </c>
      <c r="O108" s="3"/>
    </row>
    <row r="109" spans="1:15" ht="24" x14ac:dyDescent="0.25">
      <c r="A109" s="67" t="s">
        <v>121</v>
      </c>
      <c r="B109" s="68">
        <v>1816.6524600000039</v>
      </c>
      <c r="C109" s="68">
        <v>1322.1884143499938</v>
      </c>
      <c r="D109" s="68">
        <v>238.73870272559967</v>
      </c>
      <c r="E109" s="68">
        <v>44.00744091</v>
      </c>
      <c r="F109" s="68">
        <v>7.3474451400000005</v>
      </c>
      <c r="G109" s="68">
        <v>1.4448000000000001</v>
      </c>
      <c r="H109" s="68">
        <v>46.720593999999998</v>
      </c>
      <c r="I109" s="68">
        <v>0</v>
      </c>
      <c r="J109" s="68">
        <v>-0.53890788509999987</v>
      </c>
      <c r="K109" s="68">
        <v>1.6988762663999997</v>
      </c>
      <c r="L109" s="68">
        <v>0</v>
      </c>
      <c r="M109" s="68">
        <v>1661.6074439999779</v>
      </c>
      <c r="N109" s="69">
        <v>0.91465345220734973</v>
      </c>
      <c r="O109" s="3"/>
    </row>
    <row r="110" spans="1:15" x14ac:dyDescent="0.25">
      <c r="A110" s="67" t="s">
        <v>122</v>
      </c>
      <c r="B110" s="68">
        <v>243.16802999999987</v>
      </c>
      <c r="C110" s="68">
        <v>0</v>
      </c>
      <c r="D110" s="68">
        <v>94.109393870799948</v>
      </c>
      <c r="E110" s="68">
        <v>0</v>
      </c>
      <c r="F110" s="68">
        <v>0</v>
      </c>
      <c r="G110" s="68">
        <v>68.8172</v>
      </c>
      <c r="H110" s="68">
        <v>0</v>
      </c>
      <c r="I110" s="68">
        <v>0</v>
      </c>
      <c r="J110" s="68">
        <v>0</v>
      </c>
      <c r="K110" s="68">
        <v>0</v>
      </c>
      <c r="L110" s="68">
        <v>0</v>
      </c>
      <c r="M110" s="68">
        <v>162.92659399999988</v>
      </c>
      <c r="N110" s="69">
        <v>0.67001650669292323</v>
      </c>
      <c r="O110" s="3"/>
    </row>
    <row r="111" spans="1:15" x14ac:dyDescent="0.25">
      <c r="A111" s="67" t="s">
        <v>123</v>
      </c>
      <c r="B111" s="68">
        <v>479.25862000000012</v>
      </c>
      <c r="C111" s="68">
        <v>0</v>
      </c>
      <c r="D111" s="68">
        <v>317.01582930710009</v>
      </c>
      <c r="E111" s="68">
        <v>0</v>
      </c>
      <c r="F111" s="68">
        <v>0</v>
      </c>
      <c r="G111" s="68">
        <v>0</v>
      </c>
      <c r="H111" s="68">
        <v>0.94821149999999998</v>
      </c>
      <c r="I111" s="68">
        <v>0</v>
      </c>
      <c r="J111" s="68">
        <v>0</v>
      </c>
      <c r="K111" s="68">
        <v>0</v>
      </c>
      <c r="L111" s="68">
        <v>0</v>
      </c>
      <c r="M111" s="68">
        <v>317.96402999999975</v>
      </c>
      <c r="N111" s="69">
        <v>0.66344978834183443</v>
      </c>
      <c r="O111" s="3"/>
    </row>
    <row r="112" spans="1:15" x14ac:dyDescent="0.25">
      <c r="A112" s="67" t="s">
        <v>124</v>
      </c>
      <c r="B112" s="68">
        <v>43.220919999999985</v>
      </c>
      <c r="C112" s="68">
        <v>0</v>
      </c>
      <c r="D112" s="68">
        <v>32.661159715799997</v>
      </c>
      <c r="E112" s="68">
        <v>0</v>
      </c>
      <c r="F112" s="68">
        <v>0.52922798999999998</v>
      </c>
      <c r="G112" s="68">
        <v>0</v>
      </c>
      <c r="H112" s="68">
        <v>2.0191659999999998</v>
      </c>
      <c r="I112" s="68">
        <v>0</v>
      </c>
      <c r="J112" s="68">
        <v>0</v>
      </c>
      <c r="K112" s="68">
        <v>0</v>
      </c>
      <c r="L112" s="68">
        <v>0</v>
      </c>
      <c r="M112" s="68">
        <v>35.209559999999996</v>
      </c>
      <c r="N112" s="69">
        <v>0.81464161336686047</v>
      </c>
      <c r="O112" s="3"/>
    </row>
    <row r="113" spans="1:15" ht="24" x14ac:dyDescent="0.25">
      <c r="A113" s="67" t="s">
        <v>199</v>
      </c>
      <c r="B113" s="68">
        <v>28.358899999999995</v>
      </c>
      <c r="C113" s="68">
        <v>0</v>
      </c>
      <c r="D113" s="68">
        <v>11.708087945399999</v>
      </c>
      <c r="E113" s="68">
        <v>0</v>
      </c>
      <c r="F113" s="68">
        <v>0</v>
      </c>
      <c r="G113" s="68">
        <v>11.18</v>
      </c>
      <c r="H113" s="68">
        <v>0</v>
      </c>
      <c r="I113" s="68">
        <v>0</v>
      </c>
      <c r="J113" s="68">
        <v>0</v>
      </c>
      <c r="K113" s="68">
        <v>0</v>
      </c>
      <c r="L113" s="68">
        <v>0</v>
      </c>
      <c r="M113" s="68">
        <v>22.888088000000003</v>
      </c>
      <c r="N113" s="69">
        <v>0.80708659362669244</v>
      </c>
      <c r="O113" s="3"/>
    </row>
    <row r="114" spans="1:15" x14ac:dyDescent="0.25">
      <c r="A114" s="67" t="s">
        <v>125</v>
      </c>
      <c r="B114" s="68">
        <v>54.095849999999984</v>
      </c>
      <c r="C114" s="68">
        <v>20.777240879999997</v>
      </c>
      <c r="D114" s="68">
        <v>25.086346985700004</v>
      </c>
      <c r="E114" s="68">
        <v>0</v>
      </c>
      <c r="F114" s="68">
        <v>0</v>
      </c>
      <c r="G114" s="68">
        <v>0.17199999999999999</v>
      </c>
      <c r="H114" s="68">
        <v>1.975608499999999</v>
      </c>
      <c r="I114" s="68">
        <v>2.0834662499999999</v>
      </c>
      <c r="J114" s="68">
        <v>0</v>
      </c>
      <c r="K114" s="68">
        <v>0</v>
      </c>
      <c r="L114" s="68">
        <v>0</v>
      </c>
      <c r="M114" s="68">
        <v>50.094667000000044</v>
      </c>
      <c r="N114" s="69">
        <v>0.92603530585063476</v>
      </c>
      <c r="O114" s="3"/>
    </row>
    <row r="115" spans="1:15" x14ac:dyDescent="0.25">
      <c r="A115" s="67" t="s">
        <v>126</v>
      </c>
      <c r="B115" s="68">
        <v>3181.7596100000414</v>
      </c>
      <c r="C115" s="68">
        <v>2937.0505217298901</v>
      </c>
      <c r="D115" s="68">
        <v>405.04862345639913</v>
      </c>
      <c r="E115" s="68">
        <v>84.356538119999968</v>
      </c>
      <c r="F115" s="68">
        <v>0</v>
      </c>
      <c r="G115" s="68">
        <v>0</v>
      </c>
      <c r="H115" s="68">
        <v>158.04483418000021</v>
      </c>
      <c r="I115" s="68">
        <v>103.55611575999998</v>
      </c>
      <c r="J115" s="68">
        <v>0</v>
      </c>
      <c r="K115" s="68">
        <v>0.93567022039999981</v>
      </c>
      <c r="L115" s="68">
        <v>0</v>
      </c>
      <c r="M115" s="68">
        <v>3688.9923289999992</v>
      </c>
      <c r="N115" s="69">
        <v>1.1594189320292336</v>
      </c>
      <c r="O115" s="3"/>
    </row>
    <row r="116" spans="1:15" x14ac:dyDescent="0.25">
      <c r="A116" s="67" t="s">
        <v>127</v>
      </c>
      <c r="B116" s="68">
        <v>153.00800999999998</v>
      </c>
      <c r="C116" s="68">
        <v>149.03319131000006</v>
      </c>
      <c r="D116" s="68">
        <v>15.099098183399999</v>
      </c>
      <c r="E116" s="68">
        <v>0</v>
      </c>
      <c r="F116" s="68">
        <v>0</v>
      </c>
      <c r="G116" s="68">
        <v>0</v>
      </c>
      <c r="H116" s="68">
        <v>1.2684834999999999</v>
      </c>
      <c r="I116" s="68">
        <v>0</v>
      </c>
      <c r="J116" s="68">
        <v>0</v>
      </c>
      <c r="K116" s="68">
        <v>0</v>
      </c>
      <c r="L116" s="68">
        <v>0</v>
      </c>
      <c r="M116" s="68">
        <v>165.4007729999999</v>
      </c>
      <c r="N116" s="69">
        <v>1.0809942106952435</v>
      </c>
      <c r="O116" s="3"/>
    </row>
    <row r="117" spans="1:15" x14ac:dyDescent="0.25">
      <c r="A117" s="67" t="s">
        <v>128</v>
      </c>
      <c r="B117" s="68">
        <v>2005.1686600000053</v>
      </c>
      <c r="C117" s="68">
        <v>1702.8586310799926</v>
      </c>
      <c r="D117" s="68">
        <v>210.67066853139997</v>
      </c>
      <c r="E117" s="68">
        <v>42.462233190000006</v>
      </c>
      <c r="F117" s="68">
        <v>6.0958050600000009</v>
      </c>
      <c r="G117" s="68">
        <v>24.071400000000001</v>
      </c>
      <c r="H117" s="68">
        <v>155.37426231999967</v>
      </c>
      <c r="I117" s="68">
        <v>0</v>
      </c>
      <c r="J117" s="68">
        <v>0</v>
      </c>
      <c r="K117" s="68">
        <v>0.36809465969999999</v>
      </c>
      <c r="L117" s="68">
        <v>0</v>
      </c>
      <c r="M117" s="68">
        <v>2141.901120999978</v>
      </c>
      <c r="N117" s="69">
        <v>1.0681900050243018</v>
      </c>
      <c r="O117" s="3"/>
    </row>
    <row r="118" spans="1:15" ht="24" x14ac:dyDescent="0.25">
      <c r="A118" s="67" t="s">
        <v>200</v>
      </c>
      <c r="B118" s="68">
        <v>212.26265000000001</v>
      </c>
      <c r="C118" s="68">
        <v>237.99360372000035</v>
      </c>
      <c r="D118" s="68">
        <v>0</v>
      </c>
      <c r="E118" s="68">
        <v>0</v>
      </c>
      <c r="F118" s="68">
        <v>0</v>
      </c>
      <c r="G118" s="68">
        <v>0</v>
      </c>
      <c r="H118" s="68">
        <v>12.453387000000024</v>
      </c>
      <c r="I118" s="68">
        <v>7.9478637000000054</v>
      </c>
      <c r="J118" s="68">
        <v>0</v>
      </c>
      <c r="K118" s="68">
        <v>0</v>
      </c>
      <c r="L118" s="68">
        <v>0</v>
      </c>
      <c r="M118" s="68">
        <v>258.39486300000021</v>
      </c>
      <c r="N118" s="69">
        <v>1.2173355180480419</v>
      </c>
      <c r="O118" s="3"/>
    </row>
    <row r="119" spans="1:15" x14ac:dyDescent="0.25">
      <c r="A119" s="67" t="s">
        <v>129</v>
      </c>
      <c r="B119" s="68">
        <v>3589.4729700000617</v>
      </c>
      <c r="C119" s="68">
        <v>2946.474014039924</v>
      </c>
      <c r="D119" s="68">
        <v>441.636446689899</v>
      </c>
      <c r="E119" s="68">
        <v>148.97319750000008</v>
      </c>
      <c r="F119" s="68">
        <v>3.9904706100000009</v>
      </c>
      <c r="G119" s="68">
        <v>23.807594999999999</v>
      </c>
      <c r="H119" s="68">
        <v>179.04252388000046</v>
      </c>
      <c r="I119" s="68">
        <v>59.619242159999999</v>
      </c>
      <c r="J119" s="68">
        <v>0</v>
      </c>
      <c r="K119" s="68">
        <v>0.42967317540000011</v>
      </c>
      <c r="L119" s="68">
        <v>21.169029759999997</v>
      </c>
      <c r="M119" s="68">
        <v>3825.1422609999877</v>
      </c>
      <c r="N119" s="69">
        <v>1.0656556806443711</v>
      </c>
      <c r="O119" s="3"/>
    </row>
    <row r="120" spans="1:15" x14ac:dyDescent="0.25">
      <c r="A120" s="67" t="s">
        <v>130</v>
      </c>
      <c r="B120" s="68">
        <v>1994.211670000002</v>
      </c>
      <c r="C120" s="68">
        <v>1661.0015750899959</v>
      </c>
      <c r="D120" s="68">
        <v>262.71524170430001</v>
      </c>
      <c r="E120" s="68">
        <v>37.100344409999998</v>
      </c>
      <c r="F120" s="68">
        <v>0</v>
      </c>
      <c r="G120" s="68">
        <v>7.2842000000000002</v>
      </c>
      <c r="H120" s="68">
        <v>167.92420932000073</v>
      </c>
      <c r="I120" s="68">
        <v>5.6946311799999974</v>
      </c>
      <c r="J120" s="68">
        <v>-2.3343242685999996</v>
      </c>
      <c r="K120" s="68">
        <v>1.8945378894999974</v>
      </c>
      <c r="L120" s="68">
        <v>5.8932460800000008</v>
      </c>
      <c r="M120" s="68">
        <v>2147.1737319999706</v>
      </c>
      <c r="N120" s="69">
        <v>1.0767030222022362</v>
      </c>
      <c r="O120" s="3"/>
    </row>
    <row r="121" spans="1:15" x14ac:dyDescent="0.25">
      <c r="A121" s="67" t="s">
        <v>131</v>
      </c>
      <c r="B121" s="68">
        <v>5749.1898399999827</v>
      </c>
      <c r="C121" s="68">
        <v>4525.9762724599732</v>
      </c>
      <c r="D121" s="68">
        <v>761.90137546599715</v>
      </c>
      <c r="E121" s="68">
        <v>222.59449758000008</v>
      </c>
      <c r="F121" s="68">
        <v>0</v>
      </c>
      <c r="G121" s="68">
        <v>40.989964999999998</v>
      </c>
      <c r="H121" s="68">
        <v>448.79889177000047</v>
      </c>
      <c r="I121" s="68">
        <v>20.181679900000031</v>
      </c>
      <c r="J121" s="68">
        <v>-9.7098422627000023</v>
      </c>
      <c r="K121" s="68">
        <v>3.7836494509000036</v>
      </c>
      <c r="L121" s="68">
        <v>3.97324352</v>
      </c>
      <c r="M121" s="68">
        <v>6018.4897630000232</v>
      </c>
      <c r="N121" s="69">
        <v>1.0468413690441019</v>
      </c>
      <c r="O121" s="3"/>
    </row>
    <row r="122" spans="1:15" x14ac:dyDescent="0.25">
      <c r="A122" s="67" t="s">
        <v>132</v>
      </c>
      <c r="B122" s="68">
        <v>4874.323480000071</v>
      </c>
      <c r="C122" s="68">
        <v>4049.5420453298934</v>
      </c>
      <c r="D122" s="68">
        <v>594.8158516222984</v>
      </c>
      <c r="E122" s="68">
        <v>266.0263637999999</v>
      </c>
      <c r="F122" s="68">
        <v>6.3623500500000008</v>
      </c>
      <c r="G122" s="68">
        <v>0</v>
      </c>
      <c r="H122" s="68">
        <v>349.15460099999945</v>
      </c>
      <c r="I122" s="68">
        <v>20.695364480000041</v>
      </c>
      <c r="J122" s="68">
        <v>0</v>
      </c>
      <c r="K122" s="68">
        <v>5.5166133502000019</v>
      </c>
      <c r="L122" s="68">
        <v>0</v>
      </c>
      <c r="M122" s="68">
        <v>5292.1131800000976</v>
      </c>
      <c r="N122" s="69">
        <v>1.0857123458699998</v>
      </c>
      <c r="O122" s="3"/>
    </row>
    <row r="123" spans="1:15" x14ac:dyDescent="0.25">
      <c r="A123" s="67" t="s">
        <v>133</v>
      </c>
      <c r="B123" s="68">
        <v>1768.1289399999985</v>
      </c>
      <c r="C123" s="68">
        <v>1550.6289255599952</v>
      </c>
      <c r="D123" s="68">
        <v>69.176391591999959</v>
      </c>
      <c r="E123" s="68">
        <v>128.54561240999999</v>
      </c>
      <c r="F123" s="68">
        <v>5.7945078000000008</v>
      </c>
      <c r="G123" s="68">
        <v>2.7864</v>
      </c>
      <c r="H123" s="68">
        <v>176.13703719999978</v>
      </c>
      <c r="I123" s="68">
        <v>1.0850937</v>
      </c>
      <c r="J123" s="68">
        <v>0</v>
      </c>
      <c r="K123" s="68">
        <v>0</v>
      </c>
      <c r="L123" s="68">
        <v>0</v>
      </c>
      <c r="M123" s="68">
        <v>1934.153983999995</v>
      </c>
      <c r="N123" s="69">
        <v>1.0938987198524088</v>
      </c>
      <c r="O123" s="3"/>
    </row>
    <row r="124" spans="1:15" x14ac:dyDescent="0.25">
      <c r="A124" s="67" t="s">
        <v>207</v>
      </c>
      <c r="B124" s="68">
        <v>114.5</v>
      </c>
      <c r="C124" s="68">
        <v>0</v>
      </c>
      <c r="D124" s="68">
        <v>0</v>
      </c>
      <c r="E124" s="68">
        <v>0</v>
      </c>
      <c r="F124" s="68">
        <v>0</v>
      </c>
      <c r="G124" s="68">
        <v>98.47</v>
      </c>
      <c r="H124" s="68">
        <v>0</v>
      </c>
      <c r="I124" s="68">
        <v>0</v>
      </c>
      <c r="J124" s="68">
        <v>0</v>
      </c>
      <c r="K124" s="68">
        <v>0</v>
      </c>
      <c r="L124" s="68">
        <v>0</v>
      </c>
      <c r="M124" s="68">
        <v>98.47</v>
      </c>
      <c r="N124" s="69">
        <v>0.86</v>
      </c>
      <c r="O124" s="3"/>
    </row>
    <row r="125" spans="1:15" ht="24" x14ac:dyDescent="0.25">
      <c r="A125" s="67" t="s">
        <v>134</v>
      </c>
      <c r="B125" s="68">
        <v>24.504110000000001</v>
      </c>
      <c r="C125" s="68">
        <v>30.140049149999999</v>
      </c>
      <c r="D125" s="68">
        <v>0</v>
      </c>
      <c r="E125" s="68">
        <v>0</v>
      </c>
      <c r="F125" s="68">
        <v>0</v>
      </c>
      <c r="G125" s="68">
        <v>0</v>
      </c>
      <c r="H125" s="68">
        <v>0</v>
      </c>
      <c r="I125" s="68">
        <v>0</v>
      </c>
      <c r="J125" s="68">
        <v>0</v>
      </c>
      <c r="K125" s="68">
        <v>0</v>
      </c>
      <c r="L125" s="68">
        <v>0</v>
      </c>
      <c r="M125" s="68">
        <v>30.140048000000007</v>
      </c>
      <c r="N125" s="69">
        <v>1.2299997020907925</v>
      </c>
      <c r="O125" s="3"/>
    </row>
    <row r="126" spans="1:15" ht="24" x14ac:dyDescent="0.25">
      <c r="A126" s="67" t="s">
        <v>177</v>
      </c>
      <c r="B126" s="68">
        <v>21.166220000000003</v>
      </c>
      <c r="C126" s="68">
        <v>0</v>
      </c>
      <c r="D126" s="68">
        <v>20.046509914200001</v>
      </c>
      <c r="E126" s="68">
        <v>0</v>
      </c>
      <c r="F126" s="68">
        <v>0</v>
      </c>
      <c r="G126" s="68">
        <v>0</v>
      </c>
      <c r="H126" s="68">
        <v>0</v>
      </c>
      <c r="I126" s="68">
        <v>0</v>
      </c>
      <c r="J126" s="68">
        <v>0</v>
      </c>
      <c r="K126" s="68">
        <v>0</v>
      </c>
      <c r="L126" s="68">
        <v>0</v>
      </c>
      <c r="M126" s="68">
        <v>20.046508999999993</v>
      </c>
      <c r="N126" s="69">
        <v>0.94709915138366652</v>
      </c>
      <c r="O126" s="3"/>
    </row>
    <row r="127" spans="1:15" ht="24" x14ac:dyDescent="0.25">
      <c r="A127" s="67" t="s">
        <v>135</v>
      </c>
      <c r="B127" s="68">
        <v>105.59724000000001</v>
      </c>
      <c r="C127" s="68">
        <v>104.54124186000004</v>
      </c>
      <c r="D127" s="68">
        <v>0</v>
      </c>
      <c r="E127" s="68">
        <v>0</v>
      </c>
      <c r="F127" s="68">
        <v>0</v>
      </c>
      <c r="G127" s="68">
        <v>0</v>
      </c>
      <c r="H127" s="68">
        <v>12.479445999999998</v>
      </c>
      <c r="I127" s="68">
        <v>24.607856830000003</v>
      </c>
      <c r="J127" s="68">
        <v>0</v>
      </c>
      <c r="K127" s="68">
        <v>0</v>
      </c>
      <c r="L127" s="68">
        <v>0</v>
      </c>
      <c r="M127" s="68">
        <v>141.62855200000001</v>
      </c>
      <c r="N127" s="69">
        <v>1.3412145241674878</v>
      </c>
      <c r="O127" s="3"/>
    </row>
    <row r="128" spans="1:15" ht="24" x14ac:dyDescent="0.25">
      <c r="A128" s="67" t="s">
        <v>136</v>
      </c>
      <c r="B128" s="68">
        <v>282.64787000000024</v>
      </c>
      <c r="C128" s="68">
        <v>202.59205692000012</v>
      </c>
      <c r="D128" s="68">
        <v>116.85695563080004</v>
      </c>
      <c r="E128" s="68">
        <v>0</v>
      </c>
      <c r="F128" s="68">
        <v>0</v>
      </c>
      <c r="G128" s="68">
        <v>8.5999999999999993E-2</v>
      </c>
      <c r="H128" s="68">
        <v>1.0287594999999998</v>
      </c>
      <c r="I128" s="68">
        <v>24.059690109999998</v>
      </c>
      <c r="J128" s="68">
        <v>0</v>
      </c>
      <c r="K128" s="68">
        <v>0</v>
      </c>
      <c r="L128" s="68">
        <v>0</v>
      </c>
      <c r="M128" s="68">
        <v>344.62345599999981</v>
      </c>
      <c r="N128" s="69">
        <v>1.2192678331522524</v>
      </c>
      <c r="O128" s="3"/>
    </row>
    <row r="129" spans="1:15" x14ac:dyDescent="0.25">
      <c r="A129" s="67" t="s">
        <v>137</v>
      </c>
      <c r="B129" s="68">
        <v>289.93340000000029</v>
      </c>
      <c r="C129" s="68">
        <v>0</v>
      </c>
      <c r="D129" s="68">
        <v>221.01631162380033</v>
      </c>
      <c r="E129" s="68">
        <v>0</v>
      </c>
      <c r="F129" s="68">
        <v>0</v>
      </c>
      <c r="G129" s="68">
        <v>0</v>
      </c>
      <c r="H129" s="68">
        <v>0.29314849999999998</v>
      </c>
      <c r="I129" s="68">
        <v>0</v>
      </c>
      <c r="J129" s="68">
        <v>0</v>
      </c>
      <c r="K129" s="68">
        <v>2.3182253846000003</v>
      </c>
      <c r="L129" s="68">
        <v>0</v>
      </c>
      <c r="M129" s="68">
        <v>223.62767599999978</v>
      </c>
      <c r="N129" s="69">
        <v>0.77130705189536475</v>
      </c>
      <c r="O129" s="3"/>
    </row>
    <row r="130" spans="1:15" x14ac:dyDescent="0.25">
      <c r="A130" s="67" t="s">
        <v>138</v>
      </c>
      <c r="B130" s="68">
        <v>502.64826999999946</v>
      </c>
      <c r="C130" s="68">
        <v>119.81592611000001</v>
      </c>
      <c r="D130" s="68">
        <v>203.44050175680007</v>
      </c>
      <c r="E130" s="68">
        <v>0</v>
      </c>
      <c r="F130" s="68">
        <v>0</v>
      </c>
      <c r="G130" s="68">
        <v>0</v>
      </c>
      <c r="H130" s="68">
        <v>0</v>
      </c>
      <c r="I130" s="68">
        <v>0</v>
      </c>
      <c r="J130" s="68">
        <v>0</v>
      </c>
      <c r="K130" s="68">
        <v>2.4401336601999999</v>
      </c>
      <c r="L130" s="68">
        <v>0</v>
      </c>
      <c r="M130" s="68">
        <v>325.69652900000062</v>
      </c>
      <c r="N130" s="69">
        <v>0.64796110608318813</v>
      </c>
      <c r="O130" s="3"/>
    </row>
    <row r="131" spans="1:15" x14ac:dyDescent="0.25">
      <c r="A131" s="67" t="s">
        <v>139</v>
      </c>
      <c r="B131" s="68">
        <v>524.72549000000208</v>
      </c>
      <c r="C131" s="68">
        <v>536.49466917999985</v>
      </c>
      <c r="D131" s="68">
        <v>42.513720988199999</v>
      </c>
      <c r="E131" s="68">
        <v>0</v>
      </c>
      <c r="F131" s="68">
        <v>0</v>
      </c>
      <c r="G131" s="68">
        <v>0</v>
      </c>
      <c r="H131" s="68">
        <v>22.608178000000017</v>
      </c>
      <c r="I131" s="68">
        <v>10.083896070000009</v>
      </c>
      <c r="J131" s="68">
        <v>0</v>
      </c>
      <c r="K131" s="68">
        <v>0</v>
      </c>
      <c r="L131" s="68">
        <v>0</v>
      </c>
      <c r="M131" s="68">
        <v>611.70046300000081</v>
      </c>
      <c r="N131" s="69">
        <v>1.1657532836836235</v>
      </c>
      <c r="O131" s="3"/>
    </row>
    <row r="132" spans="1:15" ht="24" x14ac:dyDescent="0.25">
      <c r="A132" s="67" t="s">
        <v>140</v>
      </c>
      <c r="B132" s="68">
        <v>736.58269999999925</v>
      </c>
      <c r="C132" s="68">
        <v>636.63929670999983</v>
      </c>
      <c r="D132" s="68">
        <v>19.238439774400007</v>
      </c>
      <c r="E132" s="68">
        <v>7.4517456599999994</v>
      </c>
      <c r="F132" s="68">
        <v>0</v>
      </c>
      <c r="G132" s="68">
        <v>12.272200000000002</v>
      </c>
      <c r="H132" s="68">
        <v>0.48766800000000005</v>
      </c>
      <c r="I132" s="68">
        <v>0</v>
      </c>
      <c r="J132" s="68">
        <v>0</v>
      </c>
      <c r="K132" s="68">
        <v>0</v>
      </c>
      <c r="L132" s="68">
        <v>0</v>
      </c>
      <c r="M132" s="68">
        <v>676.0893630000005</v>
      </c>
      <c r="N132" s="69">
        <v>0.91787298697077901</v>
      </c>
      <c r="O132" s="3"/>
    </row>
    <row r="133" spans="1:15" ht="24" x14ac:dyDescent="0.25">
      <c r="A133" s="67" t="s">
        <v>141</v>
      </c>
      <c r="B133" s="68">
        <v>1471.6414199999886</v>
      </c>
      <c r="C133" s="68">
        <v>1320.5816145199856</v>
      </c>
      <c r="D133" s="68">
        <v>170.03371595210032</v>
      </c>
      <c r="E133" s="68">
        <v>48.98915562000002</v>
      </c>
      <c r="F133" s="68">
        <v>3.6737141100000001</v>
      </c>
      <c r="G133" s="68">
        <v>2.0020799999999999</v>
      </c>
      <c r="H133" s="68">
        <v>76.201664499999879</v>
      </c>
      <c r="I133" s="68">
        <v>52.979208940000063</v>
      </c>
      <c r="J133" s="68">
        <v>0</v>
      </c>
      <c r="K133" s="68">
        <v>0.78579313309999976</v>
      </c>
      <c r="L133" s="68">
        <v>0</v>
      </c>
      <c r="M133" s="68">
        <v>1675.2470379999993</v>
      </c>
      <c r="N133" s="69">
        <v>1.1383527367692683</v>
      </c>
      <c r="O133" s="3"/>
    </row>
    <row r="134" spans="1:15" x14ac:dyDescent="0.25">
      <c r="A134" s="67" t="s">
        <v>142</v>
      </c>
      <c r="B134" s="68">
        <v>1598.2931000000017</v>
      </c>
      <c r="C134" s="68">
        <v>662.83577695999941</v>
      </c>
      <c r="D134" s="68">
        <v>601.40704916599748</v>
      </c>
      <c r="E134" s="68">
        <v>43.277333040000002</v>
      </c>
      <c r="F134" s="68">
        <v>0</v>
      </c>
      <c r="G134" s="68">
        <v>30.602454999999999</v>
      </c>
      <c r="H134" s="68">
        <v>0.13287500000000002</v>
      </c>
      <c r="I134" s="68">
        <v>0</v>
      </c>
      <c r="J134" s="68">
        <v>0</v>
      </c>
      <c r="K134" s="68">
        <v>9.1372896651999991</v>
      </c>
      <c r="L134" s="68">
        <v>0</v>
      </c>
      <c r="M134" s="68">
        <v>1347.3927109999956</v>
      </c>
      <c r="N134" s="69">
        <v>0.84301978842303349</v>
      </c>
      <c r="O134" s="3"/>
    </row>
    <row r="135" spans="1:15" x14ac:dyDescent="0.25">
      <c r="A135" s="67" t="s">
        <v>143</v>
      </c>
      <c r="B135" s="68">
        <v>8324.7132699999929</v>
      </c>
      <c r="C135" s="68">
        <v>7052.9502719300926</v>
      </c>
      <c r="D135" s="68">
        <v>759.78759007689916</v>
      </c>
      <c r="E135" s="68">
        <v>266.76031532999997</v>
      </c>
      <c r="F135" s="68">
        <v>105.37514163000002</v>
      </c>
      <c r="G135" s="68">
        <v>54.012300000000003</v>
      </c>
      <c r="H135" s="68">
        <v>572.98405880000064</v>
      </c>
      <c r="I135" s="68">
        <v>20.426865340000006</v>
      </c>
      <c r="J135" s="68">
        <v>0</v>
      </c>
      <c r="K135" s="68">
        <v>3.8895768441000014</v>
      </c>
      <c r="L135" s="68">
        <v>0</v>
      </c>
      <c r="M135" s="68">
        <v>8836.1862470000142</v>
      </c>
      <c r="N135" s="69">
        <v>1.061440311565232</v>
      </c>
      <c r="O135" s="3"/>
    </row>
    <row r="136" spans="1:15" x14ac:dyDescent="0.25">
      <c r="A136" s="67" t="s">
        <v>144</v>
      </c>
      <c r="B136" s="68">
        <v>79.883819999999986</v>
      </c>
      <c r="C136" s="68">
        <v>117.11374995000003</v>
      </c>
      <c r="D136" s="68">
        <v>0</v>
      </c>
      <c r="E136" s="68">
        <v>0</v>
      </c>
      <c r="F136" s="68">
        <v>0</v>
      </c>
      <c r="G136" s="68">
        <v>0</v>
      </c>
      <c r="H136" s="68">
        <v>1.4232775000000002</v>
      </c>
      <c r="I136" s="68">
        <v>0</v>
      </c>
      <c r="J136" s="68">
        <v>0</v>
      </c>
      <c r="K136" s="68">
        <v>0</v>
      </c>
      <c r="L136" s="68">
        <v>0</v>
      </c>
      <c r="M136" s="68">
        <v>118.5370299999999</v>
      </c>
      <c r="N136" s="69">
        <v>1.4838678220445634</v>
      </c>
      <c r="O136" s="3"/>
    </row>
    <row r="137" spans="1:15" x14ac:dyDescent="0.25">
      <c r="A137" s="67" t="s">
        <v>201</v>
      </c>
      <c r="B137" s="68">
        <v>120.32878000000002</v>
      </c>
      <c r="C137" s="68">
        <v>0</v>
      </c>
      <c r="D137" s="68">
        <v>29.218016797200001</v>
      </c>
      <c r="E137" s="68">
        <v>0</v>
      </c>
      <c r="F137" s="68">
        <v>0</v>
      </c>
      <c r="G137" s="68">
        <v>70.52</v>
      </c>
      <c r="H137" s="68">
        <v>0</v>
      </c>
      <c r="I137" s="68">
        <v>0</v>
      </c>
      <c r="J137" s="68">
        <v>0</v>
      </c>
      <c r="K137" s="68">
        <v>0</v>
      </c>
      <c r="L137" s="68">
        <v>0</v>
      </c>
      <c r="M137" s="68">
        <v>99.738016999999999</v>
      </c>
      <c r="N137" s="69">
        <v>0.82887915093961706</v>
      </c>
      <c r="O137" s="3"/>
    </row>
    <row r="138" spans="1:15" x14ac:dyDescent="0.25">
      <c r="A138" s="67" t="s">
        <v>145</v>
      </c>
      <c r="B138" s="68">
        <v>83.29246000000002</v>
      </c>
      <c r="C138" s="68">
        <v>85.30674359999999</v>
      </c>
      <c r="D138" s="68">
        <v>22.594876920000004</v>
      </c>
      <c r="E138" s="68">
        <v>0</v>
      </c>
      <c r="F138" s="68">
        <v>0</v>
      </c>
      <c r="G138" s="68">
        <v>0</v>
      </c>
      <c r="H138" s="68">
        <v>1.4013684999999998</v>
      </c>
      <c r="I138" s="68">
        <v>21.724379310000003</v>
      </c>
      <c r="J138" s="68">
        <v>0</v>
      </c>
      <c r="K138" s="68">
        <v>0</v>
      </c>
      <c r="L138" s="68">
        <v>0</v>
      </c>
      <c r="M138" s="68">
        <v>131.02736900000002</v>
      </c>
      <c r="N138" s="69">
        <v>1.5731000020890245</v>
      </c>
      <c r="O138" s="3"/>
    </row>
    <row r="139" spans="1:15" x14ac:dyDescent="0.25">
      <c r="A139" s="67" t="s">
        <v>146</v>
      </c>
      <c r="B139" s="68">
        <v>120.23040000000002</v>
      </c>
      <c r="C139" s="68">
        <v>20.204767380000007</v>
      </c>
      <c r="D139" s="68">
        <v>49.727126456699999</v>
      </c>
      <c r="E139" s="68">
        <v>0</v>
      </c>
      <c r="F139" s="68">
        <v>0</v>
      </c>
      <c r="G139" s="68">
        <v>4.0763999999999996</v>
      </c>
      <c r="H139" s="68">
        <v>0</v>
      </c>
      <c r="I139" s="68">
        <v>8.8327989999999995E-2</v>
      </c>
      <c r="J139" s="68">
        <v>0</v>
      </c>
      <c r="K139" s="68">
        <v>3.8370829785999998</v>
      </c>
      <c r="L139" s="68">
        <v>0</v>
      </c>
      <c r="M139" s="68">
        <v>77.93370800000001</v>
      </c>
      <c r="N139" s="69">
        <v>0.64820301687426807</v>
      </c>
      <c r="O139" s="3"/>
    </row>
    <row r="140" spans="1:15" x14ac:dyDescent="0.25">
      <c r="A140" s="67" t="s">
        <v>147</v>
      </c>
      <c r="B140" s="68">
        <v>191.7523400000002</v>
      </c>
      <c r="C140" s="68">
        <v>231.94751081999999</v>
      </c>
      <c r="D140" s="68">
        <v>0</v>
      </c>
      <c r="E140" s="68">
        <v>0</v>
      </c>
      <c r="F140" s="68">
        <v>0</v>
      </c>
      <c r="G140" s="68">
        <v>0</v>
      </c>
      <c r="H140" s="68">
        <v>38.247920999999991</v>
      </c>
      <c r="I140" s="68">
        <v>0</v>
      </c>
      <c r="J140" s="68">
        <v>0</v>
      </c>
      <c r="K140" s="68">
        <v>0</v>
      </c>
      <c r="L140" s="68">
        <v>0</v>
      </c>
      <c r="M140" s="68">
        <v>270.19544000000025</v>
      </c>
      <c r="N140" s="69">
        <v>1.4090854901692462</v>
      </c>
      <c r="O140" s="3"/>
    </row>
    <row r="141" spans="1:15" x14ac:dyDescent="0.25">
      <c r="A141" s="67" t="s">
        <v>202</v>
      </c>
      <c r="B141" s="68">
        <v>68.775279999999981</v>
      </c>
      <c r="C141" s="68">
        <v>0</v>
      </c>
      <c r="D141" s="68">
        <v>52.427401280100007</v>
      </c>
      <c r="E141" s="68">
        <v>0</v>
      </c>
      <c r="F141" s="68">
        <v>0</v>
      </c>
      <c r="G141" s="68">
        <v>0</v>
      </c>
      <c r="H141" s="68">
        <v>0</v>
      </c>
      <c r="I141" s="68">
        <v>0</v>
      </c>
      <c r="J141" s="68">
        <v>0</v>
      </c>
      <c r="K141" s="68">
        <v>0</v>
      </c>
      <c r="L141" s="68">
        <v>0</v>
      </c>
      <c r="M141" s="68">
        <v>52.427399000000001</v>
      </c>
      <c r="N141" s="69">
        <v>0.76230004443457033</v>
      </c>
      <c r="O141" s="3"/>
    </row>
    <row r="142" spans="1:15" x14ac:dyDescent="0.25">
      <c r="A142" s="67" t="s">
        <v>148</v>
      </c>
      <c r="B142" s="68">
        <v>10.876690000000002</v>
      </c>
      <c r="C142" s="68">
        <v>15.074785350000003</v>
      </c>
      <c r="D142" s="68">
        <v>0</v>
      </c>
      <c r="E142" s="68">
        <v>0</v>
      </c>
      <c r="F142" s="68">
        <v>0</v>
      </c>
      <c r="G142" s="68">
        <v>0</v>
      </c>
      <c r="H142" s="68">
        <v>0</v>
      </c>
      <c r="I142" s="68">
        <v>0</v>
      </c>
      <c r="J142" s="68">
        <v>0</v>
      </c>
      <c r="K142" s="68">
        <v>0</v>
      </c>
      <c r="L142" s="68">
        <v>0</v>
      </c>
      <c r="M142" s="68">
        <v>15.074785000000004</v>
      </c>
      <c r="N142" s="69">
        <v>1.38597174324174</v>
      </c>
      <c r="O142" s="3"/>
    </row>
    <row r="143" spans="1:15" x14ac:dyDescent="0.25">
      <c r="A143" s="67" t="s">
        <v>203</v>
      </c>
      <c r="B143" s="68">
        <v>9.9232899999999997</v>
      </c>
      <c r="C143" s="68">
        <v>0</v>
      </c>
      <c r="D143" s="68">
        <v>7.5645140571000029</v>
      </c>
      <c r="E143" s="68">
        <v>0</v>
      </c>
      <c r="F143" s="68">
        <v>0</v>
      </c>
      <c r="G143" s="68">
        <v>0</v>
      </c>
      <c r="H143" s="68">
        <v>0</v>
      </c>
      <c r="I143" s="68">
        <v>0</v>
      </c>
      <c r="J143" s="68">
        <v>0</v>
      </c>
      <c r="K143" s="68">
        <v>0</v>
      </c>
      <c r="L143" s="68">
        <v>0</v>
      </c>
      <c r="M143" s="68">
        <v>7.5645130000000016</v>
      </c>
      <c r="N143" s="69">
        <v>0.76229889482218116</v>
      </c>
      <c r="O143" s="3"/>
    </row>
    <row r="144" spans="1:15" x14ac:dyDescent="0.25">
      <c r="A144" s="67" t="s">
        <v>149</v>
      </c>
      <c r="B144" s="68">
        <v>935.8149499999987</v>
      </c>
      <c r="C144" s="68">
        <v>430.91496459000069</v>
      </c>
      <c r="D144" s="68">
        <v>303.19298951480027</v>
      </c>
      <c r="E144" s="68">
        <v>50.628647219999998</v>
      </c>
      <c r="F144" s="68">
        <v>0</v>
      </c>
      <c r="G144" s="68">
        <v>7.9442500000000003</v>
      </c>
      <c r="H144" s="68">
        <v>0.46300999999999998</v>
      </c>
      <c r="I144" s="68">
        <v>0</v>
      </c>
      <c r="J144" s="68">
        <v>0</v>
      </c>
      <c r="K144" s="68">
        <v>11.261561277200004</v>
      </c>
      <c r="L144" s="68">
        <v>0</v>
      </c>
      <c r="M144" s="68">
        <v>804.40541200000007</v>
      </c>
      <c r="N144" s="69">
        <v>0.85957743248278007</v>
      </c>
      <c r="O144" s="3"/>
    </row>
    <row r="145" spans="1:15" x14ac:dyDescent="0.25">
      <c r="A145" s="67" t="s">
        <v>150</v>
      </c>
      <c r="B145" s="68">
        <v>303.3602900000007</v>
      </c>
      <c r="C145" s="68">
        <v>285.34178874000031</v>
      </c>
      <c r="D145" s="68">
        <v>22.388685742500062</v>
      </c>
      <c r="E145" s="68">
        <v>0</v>
      </c>
      <c r="F145" s="68">
        <v>0</v>
      </c>
      <c r="G145" s="68">
        <v>0</v>
      </c>
      <c r="H145" s="68">
        <v>41.462968500000002</v>
      </c>
      <c r="I145" s="68">
        <v>0</v>
      </c>
      <c r="J145" s="68">
        <v>0</v>
      </c>
      <c r="K145" s="68">
        <v>0</v>
      </c>
      <c r="L145" s="68">
        <v>0</v>
      </c>
      <c r="M145" s="68">
        <v>349.19347199999999</v>
      </c>
      <c r="N145" s="69">
        <v>1.1510849755582684</v>
      </c>
      <c r="O145" s="3"/>
    </row>
    <row r="146" spans="1:15" x14ac:dyDescent="0.25">
      <c r="A146" s="67" t="s">
        <v>151</v>
      </c>
      <c r="B146" s="68">
        <v>4764.905000000027</v>
      </c>
      <c r="C146" s="68">
        <v>3664.1124121199578</v>
      </c>
      <c r="D146" s="68">
        <v>630.39257286389613</v>
      </c>
      <c r="E146" s="68">
        <v>179.69267855999996</v>
      </c>
      <c r="F146" s="68">
        <v>0.27040839</v>
      </c>
      <c r="G146" s="68">
        <v>6.0294600000000003</v>
      </c>
      <c r="H146" s="68">
        <v>189.37955573999977</v>
      </c>
      <c r="I146" s="68">
        <v>0</v>
      </c>
      <c r="J146" s="68">
        <v>0</v>
      </c>
      <c r="K146" s="68">
        <v>0.45111408469999997</v>
      </c>
      <c r="L146" s="68">
        <v>1.2891142400000002</v>
      </c>
      <c r="M146" s="68">
        <v>4671.6173630000221</v>
      </c>
      <c r="N146" s="69">
        <v>0.98042193139212552</v>
      </c>
      <c r="O146" s="3"/>
    </row>
    <row r="147" spans="1:15" ht="36" x14ac:dyDescent="0.25">
      <c r="A147" s="67" t="s">
        <v>152</v>
      </c>
      <c r="B147" s="68">
        <v>79.339700000000008</v>
      </c>
      <c r="C147" s="68">
        <v>123.98946564000001</v>
      </c>
      <c r="D147" s="68">
        <v>1.2870066132</v>
      </c>
      <c r="E147" s="68">
        <v>0</v>
      </c>
      <c r="F147" s="68">
        <v>0</v>
      </c>
      <c r="G147" s="68">
        <v>0</v>
      </c>
      <c r="H147" s="68">
        <v>0</v>
      </c>
      <c r="I147" s="68">
        <v>0</v>
      </c>
      <c r="J147" s="68">
        <v>0</v>
      </c>
      <c r="K147" s="68">
        <v>0</v>
      </c>
      <c r="L147" s="68">
        <v>0</v>
      </c>
      <c r="M147" s="68">
        <v>125.27647200000001</v>
      </c>
      <c r="N147" s="69">
        <v>1.5789884761348985</v>
      </c>
      <c r="O147" s="3"/>
    </row>
    <row r="148" spans="1:15" x14ac:dyDescent="0.25">
      <c r="A148" s="67" t="s">
        <v>153</v>
      </c>
      <c r="B148" s="68">
        <v>241.102</v>
      </c>
      <c r="C148" s="68">
        <v>185.67781650000015</v>
      </c>
      <c r="D148" s="68">
        <v>36.970482017700007</v>
      </c>
      <c r="E148" s="68">
        <v>0</v>
      </c>
      <c r="F148" s="68">
        <v>0</v>
      </c>
      <c r="G148" s="68">
        <v>4.343</v>
      </c>
      <c r="H148" s="68">
        <v>4.1958800000000007</v>
      </c>
      <c r="I148" s="68">
        <v>13.115495740000002</v>
      </c>
      <c r="J148" s="68">
        <v>0</v>
      </c>
      <c r="K148" s="68">
        <v>0</v>
      </c>
      <c r="L148" s="68">
        <v>0</v>
      </c>
      <c r="M148" s="68">
        <v>244.30268199999989</v>
      </c>
      <c r="N148" s="69">
        <v>1.0132752196165933</v>
      </c>
      <c r="O148" s="3"/>
    </row>
    <row r="149" spans="1:15" x14ac:dyDescent="0.25">
      <c r="A149" s="67" t="s">
        <v>178</v>
      </c>
      <c r="B149" s="68">
        <v>42.28219</v>
      </c>
      <c r="C149" s="68">
        <v>0</v>
      </c>
      <c r="D149" s="68">
        <v>32.231709625500002</v>
      </c>
      <c r="E149" s="68">
        <v>0</v>
      </c>
      <c r="F149" s="68">
        <v>0</v>
      </c>
      <c r="G149" s="68">
        <v>0</v>
      </c>
      <c r="H149" s="68">
        <v>0</v>
      </c>
      <c r="I149" s="68">
        <v>0</v>
      </c>
      <c r="J149" s="68">
        <v>0</v>
      </c>
      <c r="K149" s="68">
        <v>0</v>
      </c>
      <c r="L149" s="68">
        <v>0</v>
      </c>
      <c r="M149" s="68">
        <v>32.231709000000002</v>
      </c>
      <c r="N149" s="69">
        <v>0.76229989506219997</v>
      </c>
      <c r="O149" s="3"/>
    </row>
    <row r="150" spans="1:15" x14ac:dyDescent="0.25">
      <c r="A150" s="67" t="s">
        <v>154</v>
      </c>
      <c r="B150" s="68">
        <v>1172.3319799999929</v>
      </c>
      <c r="C150" s="68">
        <v>1137.6793572200027</v>
      </c>
      <c r="D150" s="68">
        <v>292.50111588389962</v>
      </c>
      <c r="E150" s="68">
        <v>0</v>
      </c>
      <c r="F150" s="68">
        <v>13.253981670000002</v>
      </c>
      <c r="G150" s="68">
        <v>2.94034</v>
      </c>
      <c r="H150" s="68">
        <v>5.3205369999999998</v>
      </c>
      <c r="I150" s="68">
        <v>0</v>
      </c>
      <c r="J150" s="68">
        <v>-9.2290413046999973</v>
      </c>
      <c r="K150" s="68">
        <v>3.7736831978000005</v>
      </c>
      <c r="L150" s="68">
        <v>0</v>
      </c>
      <c r="M150" s="68">
        <v>1446.2399819999957</v>
      </c>
      <c r="N150" s="69">
        <v>1.2336437175415145</v>
      </c>
      <c r="O150" s="3"/>
    </row>
    <row r="151" spans="1:15" x14ac:dyDescent="0.25">
      <c r="A151" s="67" t="s">
        <v>225</v>
      </c>
      <c r="B151" s="68">
        <v>37.299999999999997</v>
      </c>
      <c r="C151" s="68">
        <v>0</v>
      </c>
      <c r="D151" s="68">
        <v>0</v>
      </c>
      <c r="E151" s="68">
        <v>0</v>
      </c>
      <c r="F151" s="68">
        <v>0</v>
      </c>
      <c r="G151" s="68">
        <v>32.078000000000003</v>
      </c>
      <c r="H151" s="68">
        <v>0</v>
      </c>
      <c r="I151" s="68">
        <v>0</v>
      </c>
      <c r="J151" s="68">
        <v>0</v>
      </c>
      <c r="K151" s="68">
        <v>0</v>
      </c>
      <c r="L151" s="68">
        <v>0</v>
      </c>
      <c r="M151" s="68">
        <v>32.078000000000003</v>
      </c>
      <c r="N151" s="69">
        <v>0.8600000000000001</v>
      </c>
      <c r="O151" s="3"/>
    </row>
    <row r="152" spans="1:15" x14ac:dyDescent="0.25">
      <c r="A152" s="67" t="s">
        <v>208</v>
      </c>
      <c r="B152" s="68">
        <v>35.9</v>
      </c>
      <c r="C152" s="68">
        <v>0</v>
      </c>
      <c r="D152" s="68">
        <v>0</v>
      </c>
      <c r="E152" s="68">
        <v>0</v>
      </c>
      <c r="F152" s="68">
        <v>0</v>
      </c>
      <c r="G152" s="68">
        <v>15.436999999999999</v>
      </c>
      <c r="H152" s="68">
        <v>0</v>
      </c>
      <c r="I152" s="68">
        <v>0</v>
      </c>
      <c r="J152" s="68">
        <v>0</v>
      </c>
      <c r="K152" s="68">
        <v>0</v>
      </c>
      <c r="L152" s="68">
        <v>0</v>
      </c>
      <c r="M152" s="68">
        <v>15.436999999999999</v>
      </c>
      <c r="N152" s="69">
        <v>0.43</v>
      </c>
      <c r="O152" s="3"/>
    </row>
    <row r="153" spans="1:15" x14ac:dyDescent="0.25">
      <c r="A153" s="67" t="s">
        <v>155</v>
      </c>
      <c r="B153" s="68">
        <v>2705.1329300000225</v>
      </c>
      <c r="C153" s="68">
        <v>2087.7485306699937</v>
      </c>
      <c r="D153" s="68">
        <v>327.93810540259926</v>
      </c>
      <c r="E153" s="68">
        <v>115.09847061000001</v>
      </c>
      <c r="F153" s="68">
        <v>12.21868776</v>
      </c>
      <c r="G153" s="68">
        <v>0</v>
      </c>
      <c r="H153" s="68">
        <v>170.13847655999965</v>
      </c>
      <c r="I153" s="68">
        <v>1.0573960500000001</v>
      </c>
      <c r="J153" s="68">
        <v>0</v>
      </c>
      <c r="K153" s="68">
        <v>1.9266303496999992</v>
      </c>
      <c r="L153" s="68">
        <v>5.2455193600000012</v>
      </c>
      <c r="M153" s="68">
        <v>2721.3718299999882</v>
      </c>
      <c r="N153" s="69">
        <v>1.0060029952021492</v>
      </c>
      <c r="O153" s="3"/>
    </row>
    <row r="154" spans="1:15" ht="24" x14ac:dyDescent="0.25">
      <c r="A154" s="67" t="s">
        <v>156</v>
      </c>
      <c r="B154" s="68">
        <v>984.45626999999831</v>
      </c>
      <c r="C154" s="68">
        <v>820.2163217399966</v>
      </c>
      <c r="D154" s="68">
        <v>39.852552016200001</v>
      </c>
      <c r="E154" s="68">
        <v>23.247602009999998</v>
      </c>
      <c r="F154" s="68">
        <v>0</v>
      </c>
      <c r="G154" s="68">
        <v>0</v>
      </c>
      <c r="H154" s="68">
        <v>65.759914419999973</v>
      </c>
      <c r="I154" s="68">
        <v>0</v>
      </c>
      <c r="J154" s="68">
        <v>0</v>
      </c>
      <c r="K154" s="68">
        <v>0.83147842100000013</v>
      </c>
      <c r="L154" s="68">
        <v>0</v>
      </c>
      <c r="M154" s="68">
        <v>949.9078869999995</v>
      </c>
      <c r="N154" s="69">
        <v>0.96490612731838377</v>
      </c>
      <c r="O154" s="3"/>
    </row>
    <row r="155" spans="1:15" ht="24" x14ac:dyDescent="0.25">
      <c r="A155" s="67" t="s">
        <v>157</v>
      </c>
      <c r="B155" s="68">
        <v>15.574999999999999</v>
      </c>
      <c r="C155" s="68">
        <v>0</v>
      </c>
      <c r="D155" s="68">
        <v>0</v>
      </c>
      <c r="E155" s="68">
        <v>0</v>
      </c>
      <c r="F155" s="68">
        <v>0</v>
      </c>
      <c r="G155" s="68">
        <v>13.394499999999999</v>
      </c>
      <c r="H155" s="68">
        <v>0</v>
      </c>
      <c r="I155" s="68">
        <v>0</v>
      </c>
      <c r="J155" s="68">
        <v>0</v>
      </c>
      <c r="K155" s="68">
        <v>0</v>
      </c>
      <c r="L155" s="68">
        <v>0</v>
      </c>
      <c r="M155" s="68">
        <v>13.394499999999999</v>
      </c>
      <c r="N155" s="69">
        <v>0.86</v>
      </c>
      <c r="O155" s="3"/>
    </row>
    <row r="156" spans="1:15" ht="24" x14ac:dyDescent="0.25">
      <c r="A156" s="67" t="s">
        <v>158</v>
      </c>
      <c r="B156" s="68">
        <v>179.81693000000004</v>
      </c>
      <c r="C156" s="68">
        <v>186.53089611000001</v>
      </c>
      <c r="D156" s="68">
        <v>47.645177787899996</v>
      </c>
      <c r="E156" s="68">
        <v>0</v>
      </c>
      <c r="F156" s="68">
        <v>0</v>
      </c>
      <c r="G156" s="68">
        <v>0</v>
      </c>
      <c r="H156" s="68">
        <v>0</v>
      </c>
      <c r="I156" s="68">
        <v>22.490458980000003</v>
      </c>
      <c r="J156" s="68">
        <v>0</v>
      </c>
      <c r="K156" s="68">
        <v>0</v>
      </c>
      <c r="L156" s="68">
        <v>0</v>
      </c>
      <c r="M156" s="68">
        <v>256.66653100000008</v>
      </c>
      <c r="N156" s="69">
        <v>1.4273768938219555</v>
      </c>
      <c r="O156" s="3"/>
    </row>
    <row r="157" spans="1:15" x14ac:dyDescent="0.25">
      <c r="A157" s="67" t="s">
        <v>159</v>
      </c>
      <c r="B157" s="68">
        <v>3568.1924500000123</v>
      </c>
      <c r="C157" s="68">
        <v>3265.8381533499773</v>
      </c>
      <c r="D157" s="68">
        <v>326.19633020589902</v>
      </c>
      <c r="E157" s="68">
        <v>81.691138980000005</v>
      </c>
      <c r="F157" s="68">
        <v>0</v>
      </c>
      <c r="G157" s="68">
        <v>0</v>
      </c>
      <c r="H157" s="68">
        <v>80.746674120000065</v>
      </c>
      <c r="I157" s="68">
        <v>0</v>
      </c>
      <c r="J157" s="68">
        <v>0</v>
      </c>
      <c r="K157" s="68">
        <v>5.4598693037999997</v>
      </c>
      <c r="L157" s="68">
        <v>0</v>
      </c>
      <c r="M157" s="68">
        <v>3759.9321890000024</v>
      </c>
      <c r="N157" s="69">
        <v>1.0537358176967135</v>
      </c>
      <c r="O157" s="3"/>
    </row>
    <row r="158" spans="1:15" x14ac:dyDescent="0.25">
      <c r="A158" s="67" t="s">
        <v>160</v>
      </c>
      <c r="B158" s="68">
        <v>174.79777999999985</v>
      </c>
      <c r="C158" s="68">
        <v>161.85924453000001</v>
      </c>
      <c r="D158" s="68">
        <v>55.644943038300006</v>
      </c>
      <c r="E158" s="68">
        <v>0</v>
      </c>
      <c r="F158" s="68">
        <v>4.6346699999999996E-3</v>
      </c>
      <c r="G158" s="68">
        <v>0</v>
      </c>
      <c r="H158" s="68">
        <v>1.7572494999999995</v>
      </c>
      <c r="I158" s="68">
        <v>23.322580219999999</v>
      </c>
      <c r="J158" s="68">
        <v>0</v>
      </c>
      <c r="K158" s="68">
        <v>0</v>
      </c>
      <c r="L158" s="68">
        <v>0</v>
      </c>
      <c r="M158" s="68">
        <v>242.58865599999996</v>
      </c>
      <c r="N158" s="69">
        <v>1.3878245822115143</v>
      </c>
      <c r="O158" s="3"/>
    </row>
    <row r="159" spans="1:15" x14ac:dyDescent="0.25">
      <c r="A159" s="67" t="s">
        <v>161</v>
      </c>
      <c r="B159" s="68">
        <v>33.720509999999997</v>
      </c>
      <c r="C159" s="68">
        <v>16.762516170000001</v>
      </c>
      <c r="D159" s="68">
        <v>17.668634375699998</v>
      </c>
      <c r="E159" s="68">
        <v>0</v>
      </c>
      <c r="F159" s="68">
        <v>0</v>
      </c>
      <c r="G159" s="68">
        <v>0</v>
      </c>
      <c r="H159" s="68">
        <v>0</v>
      </c>
      <c r="I159" s="68">
        <v>0</v>
      </c>
      <c r="J159" s="68">
        <v>0</v>
      </c>
      <c r="K159" s="68">
        <v>0</v>
      </c>
      <c r="L159" s="68">
        <v>0</v>
      </c>
      <c r="M159" s="68">
        <v>34.431149000000019</v>
      </c>
      <c r="N159" s="69">
        <v>1.0210743846994017</v>
      </c>
      <c r="O159" s="3"/>
    </row>
    <row r="160" spans="1:15" x14ac:dyDescent="0.25">
      <c r="A160" s="67" t="s">
        <v>209</v>
      </c>
      <c r="B160" s="68">
        <v>8.7424599999999995</v>
      </c>
      <c r="C160" s="68">
        <v>0</v>
      </c>
      <c r="D160" s="68">
        <v>6.6643787826000001</v>
      </c>
      <c r="E160" s="68">
        <v>0</v>
      </c>
      <c r="F160" s="68">
        <v>0</v>
      </c>
      <c r="G160" s="68">
        <v>0</v>
      </c>
      <c r="H160" s="68">
        <v>0</v>
      </c>
      <c r="I160" s="68">
        <v>0</v>
      </c>
      <c r="J160" s="68">
        <v>0</v>
      </c>
      <c r="K160" s="68">
        <v>0</v>
      </c>
      <c r="L160" s="68">
        <v>0</v>
      </c>
      <c r="M160" s="68">
        <v>6.6643789999999994</v>
      </c>
      <c r="N160" s="69">
        <v>0.76230019925741721</v>
      </c>
      <c r="O160" s="3"/>
    </row>
    <row r="161" spans="1:15" x14ac:dyDescent="0.25">
      <c r="A161" s="67" t="s">
        <v>210</v>
      </c>
      <c r="B161" s="68">
        <v>2315</v>
      </c>
      <c r="C161" s="68">
        <v>0</v>
      </c>
      <c r="D161" s="68">
        <v>0</v>
      </c>
      <c r="E161" s="68">
        <v>0</v>
      </c>
      <c r="F161" s="68">
        <v>0</v>
      </c>
      <c r="G161" s="68">
        <v>1990.9</v>
      </c>
      <c r="H161" s="68">
        <v>0</v>
      </c>
      <c r="I161" s="68">
        <v>0</v>
      </c>
      <c r="J161" s="68">
        <v>0</v>
      </c>
      <c r="K161" s="68">
        <v>0</v>
      </c>
      <c r="L161" s="68">
        <v>0</v>
      </c>
      <c r="M161" s="68">
        <v>1990.9</v>
      </c>
      <c r="N161" s="69">
        <v>0.86</v>
      </c>
      <c r="O161" s="3"/>
    </row>
    <row r="162" spans="1:15" x14ac:dyDescent="0.25">
      <c r="A162" s="67" t="s">
        <v>162</v>
      </c>
      <c r="B162" s="68">
        <v>1554.6545399999941</v>
      </c>
      <c r="C162" s="68">
        <v>1358.2704675899997</v>
      </c>
      <c r="D162" s="68">
        <v>346.45514364229871</v>
      </c>
      <c r="E162" s="68">
        <v>44.579155020000016</v>
      </c>
      <c r="F162" s="68">
        <v>0</v>
      </c>
      <c r="G162" s="68">
        <v>0</v>
      </c>
      <c r="H162" s="68">
        <v>93.878623899999965</v>
      </c>
      <c r="I162" s="68">
        <v>44.301427299999979</v>
      </c>
      <c r="J162" s="68">
        <v>0</v>
      </c>
      <c r="K162" s="68">
        <v>0.91240054290000017</v>
      </c>
      <c r="L162" s="68">
        <v>3.01062144</v>
      </c>
      <c r="M162" s="68">
        <v>1891.4078319999815</v>
      </c>
      <c r="N162" s="69">
        <v>1.2166097247559504</v>
      </c>
      <c r="O162" s="3"/>
    </row>
    <row r="163" spans="1:15" ht="24" x14ac:dyDescent="0.25">
      <c r="A163" s="67" t="s">
        <v>163</v>
      </c>
      <c r="B163" s="68">
        <v>1587.94444999999</v>
      </c>
      <c r="C163" s="68">
        <v>1420.5396873099969</v>
      </c>
      <c r="D163" s="68">
        <v>209.12325372400082</v>
      </c>
      <c r="E163" s="68">
        <v>20.786864370000004</v>
      </c>
      <c r="F163" s="68">
        <v>0.10815969</v>
      </c>
      <c r="G163" s="68">
        <v>3.3531399999999998</v>
      </c>
      <c r="H163" s="68">
        <v>61.36426100000007</v>
      </c>
      <c r="I163" s="68">
        <v>25.614275530000072</v>
      </c>
      <c r="J163" s="68">
        <v>0</v>
      </c>
      <c r="K163" s="68">
        <v>2.2054887414</v>
      </c>
      <c r="L163" s="68">
        <v>0</v>
      </c>
      <c r="M163" s="68">
        <v>1743.0951679999664</v>
      </c>
      <c r="N163" s="69">
        <v>1.0977053813185829</v>
      </c>
      <c r="O163" s="3"/>
    </row>
    <row r="164" spans="1:15" x14ac:dyDescent="0.25">
      <c r="A164" s="70" t="s">
        <v>22</v>
      </c>
      <c r="B164" s="71">
        <v>178504.67164999971</v>
      </c>
      <c r="C164" s="71">
        <v>137292.10962442998</v>
      </c>
      <c r="D164" s="71">
        <v>23976.472508319064</v>
      </c>
      <c r="E164" s="71">
        <v>6200.1922597500034</v>
      </c>
      <c r="F164" s="71">
        <v>572.59848174000035</v>
      </c>
      <c r="G164" s="71">
        <v>6228.4365700000017</v>
      </c>
      <c r="H164" s="71">
        <v>22549.159833389986</v>
      </c>
      <c r="I164" s="71">
        <v>2995.6185514400004</v>
      </c>
      <c r="J164" s="71">
        <v>-96.577551502700047</v>
      </c>
      <c r="K164" s="71">
        <v>155.22627519640011</v>
      </c>
      <c r="L164" s="71">
        <v>137.19954239999996</v>
      </c>
      <c r="M164" s="71">
        <v>200010.43799800004</v>
      </c>
      <c r="N164" s="72">
        <v>1.1204773306446985</v>
      </c>
      <c r="O164" s="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opLeftCell="E1" zoomScale="90" zoomScaleNormal="90" workbookViewId="0">
      <selection activeCell="O8" sqref="O8"/>
    </sheetView>
  </sheetViews>
  <sheetFormatPr defaultRowHeight="15" x14ac:dyDescent="0.25"/>
  <cols>
    <col min="2" max="2" width="16.28515625" customWidth="1"/>
    <col min="3" max="14" width="17.140625" customWidth="1"/>
  </cols>
  <sheetData>
    <row r="1" spans="1:14" ht="19.5" x14ac:dyDescent="0.3">
      <c r="A1" s="5" t="s">
        <v>222</v>
      </c>
    </row>
    <row r="2" spans="1:14" ht="15.75" x14ac:dyDescent="0.25">
      <c r="A2" s="6" t="s">
        <v>221</v>
      </c>
    </row>
    <row r="3" spans="1:14" ht="15.75" x14ac:dyDescent="0.25">
      <c r="A3" s="6"/>
    </row>
    <row r="4" spans="1:14" x14ac:dyDescent="0.25">
      <c r="A4" s="87" t="s">
        <v>0</v>
      </c>
      <c r="B4" s="90"/>
      <c r="C4" s="87" t="s">
        <v>1</v>
      </c>
      <c r="D4" s="87" t="s">
        <v>2</v>
      </c>
      <c r="E4" s="87" t="s">
        <v>3</v>
      </c>
      <c r="F4" s="87" t="s">
        <v>4</v>
      </c>
      <c r="G4" s="87" t="s">
        <v>5</v>
      </c>
      <c r="H4" s="87" t="s">
        <v>6</v>
      </c>
      <c r="I4" s="87" t="s">
        <v>7</v>
      </c>
      <c r="J4" s="87" t="s">
        <v>8</v>
      </c>
      <c r="K4" s="87" t="s">
        <v>9</v>
      </c>
      <c r="L4" s="87" t="s">
        <v>10</v>
      </c>
      <c r="M4" s="87" t="s">
        <v>11</v>
      </c>
      <c r="N4" s="87" t="s">
        <v>12</v>
      </c>
    </row>
    <row r="5" spans="1:14" ht="119.25" customHeight="1" x14ac:dyDescent="0.25">
      <c r="A5" s="90"/>
      <c r="B5" s="90"/>
      <c r="C5" s="89"/>
      <c r="D5" s="88"/>
      <c r="E5" s="89"/>
      <c r="F5" s="89"/>
      <c r="G5" s="89"/>
      <c r="H5" s="89"/>
      <c r="I5" s="91"/>
      <c r="J5" s="89"/>
      <c r="K5" s="89"/>
      <c r="L5" s="91"/>
      <c r="M5" s="88"/>
      <c r="N5" s="89"/>
    </row>
  </sheetData>
  <mergeCells count="13">
    <mergeCell ref="A4:B5"/>
    <mergeCell ref="I4:I5"/>
    <mergeCell ref="J4:J5"/>
    <mergeCell ref="K4:K5"/>
    <mergeCell ref="L4:L5"/>
    <mergeCell ref="M4:M5"/>
    <mergeCell ref="N4:N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5"/>
  <sheetViews>
    <sheetView zoomScale="90" zoomScaleNormal="90" workbookViewId="0">
      <pane xSplit="1" ySplit="2" topLeftCell="B36" activePane="bottomRight" state="frozen"/>
      <selection pane="topRight" activeCell="B1" sqref="B1"/>
      <selection pane="bottomLeft" activeCell="A5" sqref="A5"/>
      <selection pane="bottomRight" activeCell="I13" sqref="I13"/>
    </sheetView>
  </sheetViews>
  <sheetFormatPr defaultRowHeight="15" x14ac:dyDescent="0.25"/>
  <cols>
    <col min="1" max="1" width="53.140625" customWidth="1"/>
    <col min="2" max="9" width="17.42578125" customWidth="1"/>
  </cols>
  <sheetData>
    <row r="1" spans="1:9" ht="19.5" x14ac:dyDescent="0.3">
      <c r="A1" s="5" t="s">
        <v>214</v>
      </c>
    </row>
    <row r="2" spans="1:9" ht="15.75" x14ac:dyDescent="0.25">
      <c r="A2" s="6" t="s">
        <v>216</v>
      </c>
    </row>
    <row r="3" spans="1:9" ht="60" x14ac:dyDescent="0.25">
      <c r="A3" s="34" t="s">
        <v>13</v>
      </c>
      <c r="B3" s="34" t="s">
        <v>14</v>
      </c>
      <c r="C3" s="34" t="s">
        <v>15</v>
      </c>
      <c r="D3" s="34" t="s">
        <v>16</v>
      </c>
      <c r="E3" s="34" t="s">
        <v>17</v>
      </c>
      <c r="F3" s="34" t="s">
        <v>18</v>
      </c>
      <c r="G3" s="34" t="s">
        <v>19</v>
      </c>
      <c r="H3" s="34" t="s">
        <v>20</v>
      </c>
      <c r="I3" s="34" t="s">
        <v>21</v>
      </c>
    </row>
    <row r="4" spans="1:9" x14ac:dyDescent="0.25">
      <c r="A4" s="35" t="s">
        <v>32</v>
      </c>
      <c r="B4" s="36">
        <v>126</v>
      </c>
      <c r="C4" s="36">
        <v>87</v>
      </c>
      <c r="D4" s="36">
        <v>5</v>
      </c>
      <c r="E4" s="36">
        <v>92</v>
      </c>
      <c r="F4" s="36">
        <v>313.21471999337416</v>
      </c>
      <c r="G4" s="36">
        <v>22.702705000000002</v>
      </c>
      <c r="H4" s="36">
        <v>335.91742499337414</v>
      </c>
      <c r="I4" s="37">
        <v>1.7479063246229208E-3</v>
      </c>
    </row>
    <row r="5" spans="1:9" x14ac:dyDescent="0.25">
      <c r="A5" s="35" t="s">
        <v>211</v>
      </c>
      <c r="B5" s="36">
        <v>13</v>
      </c>
      <c r="C5" s="36">
        <v>12</v>
      </c>
      <c r="D5" s="36">
        <v>0</v>
      </c>
      <c r="E5" s="36">
        <v>12</v>
      </c>
      <c r="F5" s="36">
        <v>32.499999999989996</v>
      </c>
      <c r="G5" s="36">
        <v>0</v>
      </c>
      <c r="H5" s="36">
        <v>32.499999999989996</v>
      </c>
      <c r="I5" s="37">
        <v>1.6910988035630456E-4</v>
      </c>
    </row>
    <row r="6" spans="1:9" x14ac:dyDescent="0.25">
      <c r="A6" s="35" t="s">
        <v>33</v>
      </c>
      <c r="B6" s="36">
        <v>17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7">
        <v>0</v>
      </c>
    </row>
    <row r="7" spans="1:9" x14ac:dyDescent="0.25">
      <c r="A7" s="35" t="s">
        <v>34</v>
      </c>
      <c r="B7" s="36">
        <v>1496</v>
      </c>
      <c r="C7" s="36">
        <v>1282</v>
      </c>
      <c r="D7" s="36">
        <v>12</v>
      </c>
      <c r="E7" s="36">
        <v>1294</v>
      </c>
      <c r="F7" s="36">
        <v>3291.6173909646304</v>
      </c>
      <c r="G7" s="36">
        <v>41.875440000000005</v>
      </c>
      <c r="H7" s="36">
        <v>3333.4928309646302</v>
      </c>
      <c r="I7" s="37">
        <v>1.7366617380757836E-2</v>
      </c>
    </row>
    <row r="8" spans="1:9" x14ac:dyDescent="0.25">
      <c r="A8" s="35" t="s">
        <v>35</v>
      </c>
      <c r="B8" s="36">
        <v>652</v>
      </c>
      <c r="C8" s="36">
        <v>574</v>
      </c>
      <c r="D8" s="36">
        <v>2</v>
      </c>
      <c r="E8" s="36">
        <v>576</v>
      </c>
      <c r="F8" s="36">
        <v>1331.6955899086795</v>
      </c>
      <c r="G8" s="36">
        <v>4.2406499999999996</v>
      </c>
      <c r="H8" s="36">
        <v>1335.9362399086795</v>
      </c>
      <c r="I8" s="37">
        <v>6.9513851598362389E-3</v>
      </c>
    </row>
    <row r="9" spans="1:9" x14ac:dyDescent="0.25">
      <c r="A9" s="35" t="s">
        <v>36</v>
      </c>
      <c r="B9" s="36">
        <v>179</v>
      </c>
      <c r="C9" s="36">
        <v>64</v>
      </c>
      <c r="D9" s="36">
        <v>1</v>
      </c>
      <c r="E9" s="36">
        <v>65</v>
      </c>
      <c r="F9" s="36">
        <v>408.30009965839946</v>
      </c>
      <c r="G9" s="36">
        <v>6.8846150000000002</v>
      </c>
      <c r="H9" s="36">
        <v>415.18471465839946</v>
      </c>
      <c r="I9" s="37">
        <v>2.5434781708710183E-3</v>
      </c>
    </row>
    <row r="10" spans="1:9" x14ac:dyDescent="0.25">
      <c r="A10" s="35" t="s">
        <v>37</v>
      </c>
      <c r="B10" s="36">
        <v>62</v>
      </c>
      <c r="C10" s="36">
        <v>60</v>
      </c>
      <c r="D10" s="36">
        <v>0</v>
      </c>
      <c r="E10" s="36">
        <v>60</v>
      </c>
      <c r="F10" s="36">
        <v>124.57534316410525</v>
      </c>
      <c r="G10" s="36">
        <v>0</v>
      </c>
      <c r="H10" s="36">
        <v>124.57534316410525</v>
      </c>
      <c r="I10" s="37">
        <v>6.4821296547181253E-4</v>
      </c>
    </row>
    <row r="11" spans="1:9" x14ac:dyDescent="0.25">
      <c r="A11" s="35" t="s">
        <v>38</v>
      </c>
      <c r="B11" s="36">
        <v>669</v>
      </c>
      <c r="C11" s="36">
        <v>493</v>
      </c>
      <c r="D11" s="36">
        <v>19</v>
      </c>
      <c r="E11" s="36">
        <v>512</v>
      </c>
      <c r="F11" s="36">
        <v>1689.9887264424624</v>
      </c>
      <c r="G11" s="36">
        <v>84.625641000000016</v>
      </c>
      <c r="H11" s="36">
        <v>1774.6143674424625</v>
      </c>
      <c r="I11" s="37">
        <v>9.2802769601841098E-3</v>
      </c>
    </row>
    <row r="12" spans="1:9" x14ac:dyDescent="0.25">
      <c r="A12" s="35" t="s">
        <v>40</v>
      </c>
      <c r="B12" s="36">
        <v>1215</v>
      </c>
      <c r="C12" s="36">
        <v>970</v>
      </c>
      <c r="D12" s="36">
        <v>23</v>
      </c>
      <c r="E12" s="36">
        <v>993</v>
      </c>
      <c r="F12" s="36">
        <v>2838.8055628304305</v>
      </c>
      <c r="G12" s="36">
        <v>90.639428000000009</v>
      </c>
      <c r="H12" s="36">
        <v>2929.4449908304305</v>
      </c>
      <c r="I12" s="37">
        <v>1.5701553499474042E-2</v>
      </c>
    </row>
    <row r="13" spans="1:9" x14ac:dyDescent="0.25">
      <c r="A13" s="35" t="s">
        <v>41</v>
      </c>
      <c r="B13" s="36">
        <v>2926</v>
      </c>
      <c r="C13" s="36">
        <v>2240</v>
      </c>
      <c r="D13" s="36">
        <v>63</v>
      </c>
      <c r="E13" s="36">
        <v>2303</v>
      </c>
      <c r="F13" s="36">
        <v>7201.2164056141119</v>
      </c>
      <c r="G13" s="36">
        <v>245.03996099999989</v>
      </c>
      <c r="H13" s="36">
        <v>7446.2563666141114</v>
      </c>
      <c r="I13" s="37">
        <v>3.897109590966219E-2</v>
      </c>
    </row>
    <row r="14" spans="1:9" x14ac:dyDescent="0.25">
      <c r="A14" s="35" t="s">
        <v>42</v>
      </c>
      <c r="B14" s="36">
        <v>1350</v>
      </c>
      <c r="C14" s="36">
        <v>857</v>
      </c>
      <c r="D14" s="36">
        <v>55</v>
      </c>
      <c r="E14" s="36">
        <v>912</v>
      </c>
      <c r="F14" s="36">
        <v>3208.4251161471602</v>
      </c>
      <c r="G14" s="36">
        <v>234</v>
      </c>
      <c r="H14" s="36">
        <v>3442.4251161471602</v>
      </c>
      <c r="I14" s="37">
        <v>1.7985204750433387E-2</v>
      </c>
    </row>
    <row r="15" spans="1:9" x14ac:dyDescent="0.25">
      <c r="A15" s="35" t="s">
        <v>43</v>
      </c>
      <c r="B15" s="36">
        <v>1178</v>
      </c>
      <c r="C15" s="36">
        <v>829</v>
      </c>
      <c r="D15" s="36">
        <v>44</v>
      </c>
      <c r="E15" s="36">
        <v>873</v>
      </c>
      <c r="F15" s="36">
        <v>2922.4610777397374</v>
      </c>
      <c r="G15" s="36">
        <v>183.26898000000008</v>
      </c>
      <c r="H15" s="36">
        <v>3105.7300577397377</v>
      </c>
      <c r="I15" s="37">
        <v>1.6254020317582402E-2</v>
      </c>
    </row>
    <row r="16" spans="1:9" x14ac:dyDescent="0.25">
      <c r="A16" s="35" t="s">
        <v>44</v>
      </c>
      <c r="B16" s="36">
        <v>25</v>
      </c>
      <c r="C16" s="36">
        <v>17</v>
      </c>
      <c r="D16" s="36">
        <v>0</v>
      </c>
      <c r="E16" s="36">
        <v>17</v>
      </c>
      <c r="F16" s="36">
        <v>62.543148077114978</v>
      </c>
      <c r="G16" s="36">
        <v>0</v>
      </c>
      <c r="H16" s="36">
        <v>62.543148077114978</v>
      </c>
      <c r="I16" s="37">
        <v>3.2543582425940954E-4</v>
      </c>
    </row>
    <row r="17" spans="1:9" x14ac:dyDescent="0.25">
      <c r="A17" s="35" t="s">
        <v>45</v>
      </c>
      <c r="B17" s="36">
        <v>40</v>
      </c>
      <c r="C17" s="36">
        <v>32</v>
      </c>
      <c r="D17" s="36">
        <v>3</v>
      </c>
      <c r="E17" s="36">
        <v>35</v>
      </c>
      <c r="F17" s="36">
        <v>92.493434753584168</v>
      </c>
      <c r="G17" s="36">
        <v>10.81081</v>
      </c>
      <c r="H17" s="36">
        <v>103.30424475358417</v>
      </c>
      <c r="I17" s="37">
        <v>5.3753133755638156E-4</v>
      </c>
    </row>
    <row r="18" spans="1:9" x14ac:dyDescent="0.25">
      <c r="A18" s="35" t="s">
        <v>192</v>
      </c>
      <c r="B18" s="36">
        <v>10</v>
      </c>
      <c r="C18" s="36">
        <v>3</v>
      </c>
      <c r="D18" s="36">
        <v>7</v>
      </c>
      <c r="E18" s="36">
        <v>10</v>
      </c>
      <c r="F18" s="36">
        <v>11.474962393192982</v>
      </c>
      <c r="G18" s="36">
        <v>28</v>
      </c>
      <c r="H18" s="36">
        <v>39.474962393192982</v>
      </c>
      <c r="I18" s="37">
        <v>2.0540326668875517E-4</v>
      </c>
    </row>
    <row r="19" spans="1:9" x14ac:dyDescent="0.25">
      <c r="A19" s="35" t="s">
        <v>175</v>
      </c>
      <c r="B19" s="36">
        <v>19</v>
      </c>
      <c r="C19" s="36">
        <v>13</v>
      </c>
      <c r="D19" s="36">
        <v>2</v>
      </c>
      <c r="E19" s="36">
        <v>15</v>
      </c>
      <c r="F19" s="36">
        <v>34.26547590340239</v>
      </c>
      <c r="G19" s="36">
        <v>6.7058820000000008</v>
      </c>
      <c r="H19" s="36">
        <v>40.971357903402392</v>
      </c>
      <c r="I19" s="37">
        <v>2.1318958255636447E-4</v>
      </c>
    </row>
    <row r="20" spans="1:9" x14ac:dyDescent="0.25">
      <c r="A20" s="35" t="s">
        <v>46</v>
      </c>
      <c r="B20" s="36">
        <v>53</v>
      </c>
      <c r="C20" s="36">
        <v>32</v>
      </c>
      <c r="D20" s="36">
        <v>3</v>
      </c>
      <c r="E20" s="36">
        <v>35</v>
      </c>
      <c r="F20" s="36">
        <v>144.13785876914912</v>
      </c>
      <c r="G20" s="36">
        <v>10.095238999999999</v>
      </c>
      <c r="H20" s="36">
        <v>154.23309776914911</v>
      </c>
      <c r="I20" s="37">
        <v>8.0253356033018646E-4</v>
      </c>
    </row>
    <row r="21" spans="1:9" x14ac:dyDescent="0.25">
      <c r="A21" s="35" t="s">
        <v>47</v>
      </c>
      <c r="B21" s="36">
        <v>58</v>
      </c>
      <c r="C21" s="36">
        <v>41</v>
      </c>
      <c r="D21" s="36">
        <v>1</v>
      </c>
      <c r="E21" s="36">
        <v>42</v>
      </c>
      <c r="F21" s="36">
        <v>152.13597849610048</v>
      </c>
      <c r="G21" s="36">
        <v>4.3773580000000001</v>
      </c>
      <c r="H21" s="36">
        <v>156.51333649610046</v>
      </c>
      <c r="I21" s="37">
        <v>8.1439851104706874E-4</v>
      </c>
    </row>
    <row r="22" spans="1:9" x14ac:dyDescent="0.25">
      <c r="A22" s="35" t="s">
        <v>193</v>
      </c>
      <c r="B22" s="36">
        <v>8</v>
      </c>
      <c r="C22" s="36">
        <v>8</v>
      </c>
      <c r="D22" s="36">
        <v>0</v>
      </c>
      <c r="E22" s="36">
        <v>8</v>
      </c>
      <c r="F22" s="36">
        <v>15.555714026740326</v>
      </c>
      <c r="G22" s="36">
        <v>0</v>
      </c>
      <c r="H22" s="36">
        <v>15.555714026740326</v>
      </c>
      <c r="I22" s="37">
        <v>8.0942305782146306E-5</v>
      </c>
    </row>
    <row r="23" spans="1:9" x14ac:dyDescent="0.25">
      <c r="A23" s="35" t="s">
        <v>48</v>
      </c>
      <c r="B23" s="36">
        <v>3658</v>
      </c>
      <c r="C23" s="36">
        <v>2913</v>
      </c>
      <c r="D23" s="36">
        <v>93</v>
      </c>
      <c r="E23" s="36">
        <v>3006</v>
      </c>
      <c r="F23" s="36">
        <v>8908.0588563219808</v>
      </c>
      <c r="G23" s="36">
        <v>327.77775200000008</v>
      </c>
      <c r="H23" s="36">
        <v>9235.8366083219807</v>
      </c>
      <c r="I23" s="37">
        <v>4.9008273477710064E-2</v>
      </c>
    </row>
    <row r="24" spans="1:9" x14ac:dyDescent="0.25">
      <c r="A24" s="35" t="s">
        <v>49</v>
      </c>
      <c r="B24" s="36">
        <v>31</v>
      </c>
      <c r="C24" s="36">
        <v>20</v>
      </c>
      <c r="D24" s="36">
        <v>5</v>
      </c>
      <c r="E24" s="36">
        <v>25</v>
      </c>
      <c r="F24" s="36">
        <v>69.551990600288946</v>
      </c>
      <c r="G24" s="36">
        <v>23.846155000000003</v>
      </c>
      <c r="H24" s="36">
        <v>93.398145600288956</v>
      </c>
      <c r="I24" s="37">
        <v>4.8598613009139831E-4</v>
      </c>
    </row>
    <row r="25" spans="1:9" x14ac:dyDescent="0.25">
      <c r="A25" s="35" t="s">
        <v>50</v>
      </c>
      <c r="B25" s="36">
        <v>676</v>
      </c>
      <c r="C25" s="36">
        <v>475</v>
      </c>
      <c r="D25" s="36">
        <v>39</v>
      </c>
      <c r="E25" s="36">
        <v>514</v>
      </c>
      <c r="F25" s="36">
        <v>1600.7753835337533</v>
      </c>
      <c r="G25" s="36">
        <v>153.94058799999999</v>
      </c>
      <c r="H25" s="36">
        <v>1754.7159715337532</v>
      </c>
      <c r="I25" s="37">
        <v>9.130455630937279E-3</v>
      </c>
    </row>
    <row r="26" spans="1:9" x14ac:dyDescent="0.25">
      <c r="A26" s="35" t="s">
        <v>51</v>
      </c>
      <c r="B26" s="36">
        <v>346</v>
      </c>
      <c r="C26" s="36">
        <v>116</v>
      </c>
      <c r="D26" s="36">
        <v>6</v>
      </c>
      <c r="E26" s="36">
        <v>122</v>
      </c>
      <c r="F26" s="36">
        <v>630.93054725809395</v>
      </c>
      <c r="G26" s="36">
        <v>35.078340000000004</v>
      </c>
      <c r="H26" s="36">
        <v>666.00888725809398</v>
      </c>
      <c r="I26" s="37">
        <v>3.8716388094042933E-3</v>
      </c>
    </row>
    <row r="27" spans="1:9" x14ac:dyDescent="0.25">
      <c r="A27" s="35" t="s">
        <v>52</v>
      </c>
      <c r="B27" s="36">
        <v>124</v>
      </c>
      <c r="C27" s="36">
        <v>95</v>
      </c>
      <c r="D27" s="36">
        <v>10</v>
      </c>
      <c r="E27" s="36">
        <v>105</v>
      </c>
      <c r="F27" s="36">
        <v>308.61173373450532</v>
      </c>
      <c r="G27" s="36">
        <v>25.435895999999996</v>
      </c>
      <c r="H27" s="36">
        <v>334.04762973450534</v>
      </c>
      <c r="I27" s="37">
        <v>1.7381770676223604E-3</v>
      </c>
    </row>
    <row r="28" spans="1:9" x14ac:dyDescent="0.25">
      <c r="A28" s="35" t="s">
        <v>53</v>
      </c>
      <c r="B28" s="36">
        <v>1254</v>
      </c>
      <c r="C28" s="36">
        <v>890</v>
      </c>
      <c r="D28" s="36">
        <v>50</v>
      </c>
      <c r="E28" s="36">
        <v>940</v>
      </c>
      <c r="F28" s="36">
        <v>3127.4593966902598</v>
      </c>
      <c r="G28" s="36">
        <v>215.81520999999992</v>
      </c>
      <c r="H28" s="36">
        <v>3343.2746066902596</v>
      </c>
      <c r="I28" s="37">
        <v>1.7927611676285551E-2</v>
      </c>
    </row>
    <row r="29" spans="1:9" x14ac:dyDescent="0.25">
      <c r="A29" s="35" t="s">
        <v>54</v>
      </c>
      <c r="B29" s="36">
        <v>237</v>
      </c>
      <c r="C29" s="36">
        <v>182</v>
      </c>
      <c r="D29" s="36">
        <v>4</v>
      </c>
      <c r="E29" s="36">
        <v>186</v>
      </c>
      <c r="F29" s="36">
        <v>523.55613662233816</v>
      </c>
      <c r="G29" s="36">
        <v>17.474656</v>
      </c>
      <c r="H29" s="36">
        <v>541.03079262233814</v>
      </c>
      <c r="I29" s="37">
        <v>2.8151893110605654E-3</v>
      </c>
    </row>
    <row r="30" spans="1:9" x14ac:dyDescent="0.25">
      <c r="A30" s="35" t="s">
        <v>55</v>
      </c>
      <c r="B30" s="36">
        <v>218</v>
      </c>
      <c r="C30" s="36">
        <v>104</v>
      </c>
      <c r="D30" s="36">
        <v>6</v>
      </c>
      <c r="E30" s="36">
        <v>110</v>
      </c>
      <c r="F30" s="36">
        <v>464.75038382895946</v>
      </c>
      <c r="G30" s="36">
        <v>23.638553999999999</v>
      </c>
      <c r="H30" s="36">
        <v>488.38893782895946</v>
      </c>
      <c r="I30" s="37">
        <v>2.5412736874961058E-3</v>
      </c>
    </row>
    <row r="31" spans="1:9" x14ac:dyDescent="0.25">
      <c r="A31" s="35" t="s">
        <v>56</v>
      </c>
      <c r="B31" s="36">
        <v>23</v>
      </c>
      <c r="C31" s="36">
        <v>10</v>
      </c>
      <c r="D31" s="36">
        <v>0</v>
      </c>
      <c r="E31" s="36">
        <v>10</v>
      </c>
      <c r="F31" s="36">
        <v>32.093032778202343</v>
      </c>
      <c r="G31" s="36">
        <v>0</v>
      </c>
      <c r="H31" s="36">
        <v>32.093032778202343</v>
      </c>
      <c r="I31" s="37">
        <v>1.6699227487367477E-4</v>
      </c>
    </row>
    <row r="32" spans="1:9" x14ac:dyDescent="0.25">
      <c r="A32" s="35" t="s">
        <v>57</v>
      </c>
      <c r="B32" s="36">
        <v>950</v>
      </c>
      <c r="C32" s="36">
        <v>645</v>
      </c>
      <c r="D32" s="36">
        <v>50</v>
      </c>
      <c r="E32" s="36">
        <v>695</v>
      </c>
      <c r="F32" s="36">
        <v>2234.9163288562549</v>
      </c>
      <c r="G32" s="36">
        <v>187.73811299999991</v>
      </c>
      <c r="H32" s="36">
        <v>2422.6544418562548</v>
      </c>
      <c r="I32" s="37">
        <v>1.3086040207645032E-2</v>
      </c>
    </row>
    <row r="33" spans="1:9" x14ac:dyDescent="0.25">
      <c r="A33" s="35" t="s">
        <v>58</v>
      </c>
      <c r="B33" s="36">
        <v>37</v>
      </c>
      <c r="C33" s="36">
        <v>26</v>
      </c>
      <c r="D33" s="36">
        <v>4</v>
      </c>
      <c r="E33" s="36">
        <v>30</v>
      </c>
      <c r="F33" s="36">
        <v>87.623240881729473</v>
      </c>
      <c r="G33" s="36">
        <v>15.696968000000002</v>
      </c>
      <c r="H33" s="36">
        <v>103.32020888172947</v>
      </c>
      <c r="I33" s="37">
        <v>5.3761440499640138E-4</v>
      </c>
    </row>
    <row r="34" spans="1:9" x14ac:dyDescent="0.25">
      <c r="A34" s="35" t="s">
        <v>59</v>
      </c>
      <c r="B34" s="36">
        <v>32</v>
      </c>
      <c r="C34" s="36">
        <v>16</v>
      </c>
      <c r="D34" s="36">
        <v>10</v>
      </c>
      <c r="E34" s="36">
        <v>26</v>
      </c>
      <c r="F34" s="36">
        <v>55.936208581815372</v>
      </c>
      <c r="G34" s="36">
        <v>39.724137999999996</v>
      </c>
      <c r="H34" s="36">
        <v>95.660346581815361</v>
      </c>
      <c r="I34" s="37">
        <v>4.9775722354764322E-4</v>
      </c>
    </row>
    <row r="35" spans="1:9" x14ac:dyDescent="0.25">
      <c r="A35" s="35" t="s">
        <v>60</v>
      </c>
      <c r="B35" s="36">
        <v>1154</v>
      </c>
      <c r="C35" s="36">
        <v>818</v>
      </c>
      <c r="D35" s="36">
        <v>45</v>
      </c>
      <c r="E35" s="36">
        <v>863</v>
      </c>
      <c r="F35" s="36">
        <v>3028.5997285602284</v>
      </c>
      <c r="G35" s="36">
        <v>192.89408200000005</v>
      </c>
      <c r="H35" s="36">
        <v>3221.4938105602287</v>
      </c>
      <c r="I35" s="37">
        <v>1.6881684836178055E-2</v>
      </c>
    </row>
    <row r="36" spans="1:9" x14ac:dyDescent="0.25">
      <c r="A36" s="35" t="s">
        <v>61</v>
      </c>
      <c r="B36" s="36">
        <v>139</v>
      </c>
      <c r="C36" s="36">
        <v>137</v>
      </c>
      <c r="D36" s="36">
        <v>1</v>
      </c>
      <c r="E36" s="36">
        <v>138</v>
      </c>
      <c r="F36" s="36">
        <v>272.23908578847147</v>
      </c>
      <c r="G36" s="36">
        <v>2.0144929999999999</v>
      </c>
      <c r="H36" s="36">
        <v>274.25357878847149</v>
      </c>
      <c r="I36" s="37">
        <v>1.5901035314202364E-3</v>
      </c>
    </row>
    <row r="37" spans="1:9" x14ac:dyDescent="0.25">
      <c r="A37" s="35" t="s">
        <v>62</v>
      </c>
      <c r="B37" s="36">
        <v>3244</v>
      </c>
      <c r="C37" s="36">
        <v>2285</v>
      </c>
      <c r="D37" s="36">
        <v>134</v>
      </c>
      <c r="E37" s="36">
        <v>2419</v>
      </c>
      <c r="F37" s="36">
        <v>8104.9762958770889</v>
      </c>
      <c r="G37" s="36">
        <v>533.32066499999974</v>
      </c>
      <c r="H37" s="36">
        <v>8638.2969608770891</v>
      </c>
      <c r="I37" s="37">
        <v>4.5806111318218379E-2</v>
      </c>
    </row>
    <row r="38" spans="1:9" x14ac:dyDescent="0.25">
      <c r="A38" s="35" t="s">
        <v>63</v>
      </c>
      <c r="B38" s="36">
        <v>92</v>
      </c>
      <c r="C38" s="36">
        <v>58</v>
      </c>
      <c r="D38" s="36">
        <v>4</v>
      </c>
      <c r="E38" s="36">
        <v>62</v>
      </c>
      <c r="F38" s="36">
        <v>220.19506203328589</v>
      </c>
      <c r="G38" s="36">
        <v>18.632912000000001</v>
      </c>
      <c r="H38" s="36">
        <v>238.8279740332859</v>
      </c>
      <c r="I38" s="37">
        <v>1.2427129266006163E-3</v>
      </c>
    </row>
    <row r="39" spans="1:9" x14ac:dyDescent="0.25">
      <c r="A39" s="35" t="s">
        <v>64</v>
      </c>
      <c r="B39" s="36">
        <v>68</v>
      </c>
      <c r="C39" s="36">
        <v>30</v>
      </c>
      <c r="D39" s="36">
        <v>0</v>
      </c>
      <c r="E39" s="36">
        <v>30</v>
      </c>
      <c r="F39" s="36">
        <v>149.28855597181123</v>
      </c>
      <c r="G39" s="36">
        <v>0</v>
      </c>
      <c r="H39" s="36">
        <v>149.28855597181123</v>
      </c>
      <c r="I39" s="37">
        <v>7.7680522581434605E-4</v>
      </c>
    </row>
    <row r="40" spans="1:9" x14ac:dyDescent="0.25">
      <c r="A40" s="35" t="s">
        <v>65</v>
      </c>
      <c r="B40" s="36">
        <v>314</v>
      </c>
      <c r="C40" s="36">
        <v>229</v>
      </c>
      <c r="D40" s="36">
        <v>11</v>
      </c>
      <c r="E40" s="36">
        <v>240</v>
      </c>
      <c r="F40" s="36">
        <v>713.93160199928525</v>
      </c>
      <c r="G40" s="36">
        <v>43.310340999999994</v>
      </c>
      <c r="H40" s="36">
        <v>757.24194299928524</v>
      </c>
      <c r="I40" s="37">
        <v>3.9402182886592065E-3</v>
      </c>
    </row>
    <row r="41" spans="1:9" x14ac:dyDescent="0.25">
      <c r="A41" s="35" t="s">
        <v>66</v>
      </c>
      <c r="B41" s="36">
        <v>1272</v>
      </c>
      <c r="C41" s="36">
        <v>844</v>
      </c>
      <c r="D41" s="36">
        <v>78</v>
      </c>
      <c r="E41" s="36">
        <v>922</v>
      </c>
      <c r="F41" s="36">
        <v>3100.3040265447507</v>
      </c>
      <c r="G41" s="36">
        <v>325.00439500000016</v>
      </c>
      <c r="H41" s="36">
        <v>3425.3084215447507</v>
      </c>
      <c r="I41" s="37">
        <v>1.830066276831788E-2</v>
      </c>
    </row>
    <row r="42" spans="1:9" x14ac:dyDescent="0.25">
      <c r="A42" s="35" t="s">
        <v>67</v>
      </c>
      <c r="B42" s="36">
        <v>43</v>
      </c>
      <c r="C42" s="36">
        <v>31</v>
      </c>
      <c r="D42" s="36">
        <v>2</v>
      </c>
      <c r="E42" s="36">
        <v>33</v>
      </c>
      <c r="F42" s="36">
        <v>91.984894453783156</v>
      </c>
      <c r="G42" s="36">
        <v>8.3902439999999991</v>
      </c>
      <c r="H42" s="36">
        <v>100.37513845378315</v>
      </c>
      <c r="I42" s="37">
        <v>5.2229008168221537E-4</v>
      </c>
    </row>
    <row r="43" spans="1:9" x14ac:dyDescent="0.25">
      <c r="A43" s="35" t="s">
        <v>68</v>
      </c>
      <c r="B43" s="36">
        <v>41</v>
      </c>
      <c r="C43" s="36">
        <v>27</v>
      </c>
      <c r="D43" s="36">
        <v>3</v>
      </c>
      <c r="E43" s="36">
        <v>30</v>
      </c>
      <c r="F43" s="36">
        <v>99.653792983727456</v>
      </c>
      <c r="G43" s="36">
        <v>11.38889</v>
      </c>
      <c r="H43" s="36">
        <v>111.04268298372746</v>
      </c>
      <c r="I43" s="37">
        <v>5.7779737950236878E-4</v>
      </c>
    </row>
    <row r="44" spans="1:9" x14ac:dyDescent="0.25">
      <c r="A44" s="35" t="s">
        <v>69</v>
      </c>
      <c r="B44" s="36">
        <v>10</v>
      </c>
      <c r="C44" s="36">
        <v>8</v>
      </c>
      <c r="D44" s="36">
        <v>0</v>
      </c>
      <c r="E44" s="36">
        <v>8</v>
      </c>
      <c r="F44" s="36">
        <v>35</v>
      </c>
      <c r="G44" s="36">
        <v>0</v>
      </c>
      <c r="H44" s="36">
        <v>35</v>
      </c>
      <c r="I44" s="37">
        <v>1.8211833269146099E-4</v>
      </c>
    </row>
    <row r="45" spans="1:9" x14ac:dyDescent="0.25">
      <c r="A45" s="35" t="s">
        <v>70</v>
      </c>
      <c r="B45" s="36">
        <v>13</v>
      </c>
      <c r="C45" s="36">
        <v>8</v>
      </c>
      <c r="D45" s="36">
        <v>0</v>
      </c>
      <c r="E45" s="36">
        <v>8</v>
      </c>
      <c r="F45" s="36">
        <v>31.922688976314404</v>
      </c>
      <c r="G45" s="36">
        <v>0</v>
      </c>
      <c r="H45" s="36">
        <v>31.922688976314404</v>
      </c>
      <c r="I45" s="37">
        <v>1.661059111826989E-4</v>
      </c>
    </row>
    <row r="46" spans="1:9" x14ac:dyDescent="0.25">
      <c r="A46" s="35" t="s">
        <v>71</v>
      </c>
      <c r="B46" s="36">
        <v>279</v>
      </c>
      <c r="C46" s="36">
        <v>206</v>
      </c>
      <c r="D46" s="36">
        <v>12</v>
      </c>
      <c r="E46" s="36">
        <v>218</v>
      </c>
      <c r="F46" s="36">
        <v>740.17960523058127</v>
      </c>
      <c r="G46" s="36">
        <v>47.441297000000006</v>
      </c>
      <c r="H46" s="36">
        <v>787.62090223058124</v>
      </c>
      <c r="I46" s="37">
        <v>4.0982915859193629E-3</v>
      </c>
    </row>
    <row r="47" spans="1:9" x14ac:dyDescent="0.25">
      <c r="A47" s="35" t="s">
        <v>72</v>
      </c>
      <c r="B47" s="36">
        <v>34</v>
      </c>
      <c r="C47" s="36">
        <v>23</v>
      </c>
      <c r="D47" s="36">
        <v>2</v>
      </c>
      <c r="E47" s="36">
        <v>25</v>
      </c>
      <c r="F47" s="36">
        <v>78.225437951361357</v>
      </c>
      <c r="G47" s="36">
        <v>9.7142859999999995</v>
      </c>
      <c r="H47" s="36">
        <v>87.939723951361358</v>
      </c>
      <c r="I47" s="37">
        <v>4.5758388295340761E-4</v>
      </c>
    </row>
    <row r="48" spans="1:9" x14ac:dyDescent="0.25">
      <c r="A48" s="35" t="s">
        <v>73</v>
      </c>
      <c r="B48" s="36">
        <v>19</v>
      </c>
      <c r="C48" s="36">
        <v>14</v>
      </c>
      <c r="D48" s="36">
        <v>1</v>
      </c>
      <c r="E48" s="36">
        <v>15</v>
      </c>
      <c r="F48" s="36">
        <v>41.049800903876481</v>
      </c>
      <c r="G48" s="36">
        <v>4.2222220000000004</v>
      </c>
      <c r="H48" s="36">
        <v>45.272022903876483</v>
      </c>
      <c r="I48" s="37">
        <v>2.3556758082353196E-4</v>
      </c>
    </row>
    <row r="49" spans="1:9" x14ac:dyDescent="0.25">
      <c r="A49" s="35" t="s">
        <v>74</v>
      </c>
      <c r="B49" s="36">
        <v>1065</v>
      </c>
      <c r="C49" s="36">
        <v>659</v>
      </c>
      <c r="D49" s="36">
        <v>40</v>
      </c>
      <c r="E49" s="36">
        <v>699</v>
      </c>
      <c r="F49" s="36">
        <v>2518.3341727111215</v>
      </c>
      <c r="G49" s="36">
        <v>177.50000699999995</v>
      </c>
      <c r="H49" s="36">
        <v>2695.8341797111216</v>
      </c>
      <c r="I49" s="37">
        <v>1.4027452172046897E-2</v>
      </c>
    </row>
    <row r="50" spans="1:9" x14ac:dyDescent="0.25">
      <c r="A50" s="35" t="s">
        <v>75</v>
      </c>
      <c r="B50" s="36">
        <v>18</v>
      </c>
      <c r="C50" s="36">
        <v>12</v>
      </c>
      <c r="D50" s="36">
        <v>4</v>
      </c>
      <c r="E50" s="36">
        <v>16</v>
      </c>
      <c r="F50" s="36">
        <v>45.473610989020585</v>
      </c>
      <c r="G50" s="36">
        <v>16.941175999999999</v>
      </c>
      <c r="H50" s="36">
        <v>62.414786989020584</v>
      </c>
      <c r="I50" s="37">
        <v>3.2476791262094626E-4</v>
      </c>
    </row>
    <row r="51" spans="1:9" x14ac:dyDescent="0.25">
      <c r="A51" s="35" t="s">
        <v>76</v>
      </c>
      <c r="B51" s="36">
        <v>1119</v>
      </c>
      <c r="C51" s="36">
        <v>810</v>
      </c>
      <c r="D51" s="36">
        <v>50</v>
      </c>
      <c r="E51" s="36">
        <v>860</v>
      </c>
      <c r="F51" s="36">
        <v>2784.7977311829532</v>
      </c>
      <c r="G51" s="36">
        <v>215.49447200000006</v>
      </c>
      <c r="H51" s="36">
        <v>3000.292203182953</v>
      </c>
      <c r="I51" s="37">
        <v>1.5657266278601336E-2</v>
      </c>
    </row>
    <row r="52" spans="1:9" x14ac:dyDescent="0.25">
      <c r="A52" s="35" t="s">
        <v>77</v>
      </c>
      <c r="B52" s="36">
        <v>2021</v>
      </c>
      <c r="C52" s="36">
        <v>1493</v>
      </c>
      <c r="D52" s="36">
        <v>47</v>
      </c>
      <c r="E52" s="36">
        <v>1540</v>
      </c>
      <c r="F52" s="36">
        <v>5113.5588815453721</v>
      </c>
      <c r="G52" s="36">
        <v>191.17568199999994</v>
      </c>
      <c r="H52" s="36">
        <v>5304.7345635453721</v>
      </c>
      <c r="I52" s="37">
        <v>2.7832825521417366E-2</v>
      </c>
    </row>
    <row r="53" spans="1:9" x14ac:dyDescent="0.25">
      <c r="A53" s="35" t="s">
        <v>78</v>
      </c>
      <c r="B53" s="36">
        <v>55</v>
      </c>
      <c r="C53" s="36">
        <v>51</v>
      </c>
      <c r="D53" s="36">
        <v>1</v>
      </c>
      <c r="E53" s="36">
        <v>52</v>
      </c>
      <c r="F53" s="36">
        <v>112.77892669386733</v>
      </c>
      <c r="G53" s="36">
        <v>4</v>
      </c>
      <c r="H53" s="36">
        <v>116.77892669386733</v>
      </c>
      <c r="I53" s="37">
        <v>7.2905869932994723E-4</v>
      </c>
    </row>
    <row r="54" spans="1:9" x14ac:dyDescent="0.25">
      <c r="A54" s="35" t="s">
        <v>79</v>
      </c>
      <c r="B54" s="36">
        <v>163</v>
      </c>
      <c r="C54" s="36">
        <v>54</v>
      </c>
      <c r="D54" s="36">
        <v>2</v>
      </c>
      <c r="E54" s="36">
        <v>56</v>
      </c>
      <c r="F54" s="36">
        <v>285.628387862956</v>
      </c>
      <c r="G54" s="36">
        <v>12.538462000000001</v>
      </c>
      <c r="H54" s="36">
        <v>298.16684986295598</v>
      </c>
      <c r="I54" s="37">
        <v>1.5514757017401919E-3</v>
      </c>
    </row>
    <row r="55" spans="1:9" x14ac:dyDescent="0.25">
      <c r="A55" s="35" t="s">
        <v>80</v>
      </c>
      <c r="B55" s="36">
        <v>684</v>
      </c>
      <c r="C55" s="36">
        <v>548</v>
      </c>
      <c r="D55" s="36">
        <v>15</v>
      </c>
      <c r="E55" s="36">
        <v>563</v>
      </c>
      <c r="F55" s="36">
        <v>1590.1423822692984</v>
      </c>
      <c r="G55" s="36">
        <v>58.258673000000016</v>
      </c>
      <c r="H55" s="36">
        <v>1648.4010552692985</v>
      </c>
      <c r="I55" s="37">
        <v>9.6033364011455929E-3</v>
      </c>
    </row>
    <row r="56" spans="1:9" x14ac:dyDescent="0.25">
      <c r="A56" s="35" t="s">
        <v>81</v>
      </c>
      <c r="B56" s="36">
        <v>59</v>
      </c>
      <c r="C56" s="36">
        <v>52</v>
      </c>
      <c r="D56" s="36">
        <v>4</v>
      </c>
      <c r="E56" s="36">
        <v>56</v>
      </c>
      <c r="F56" s="36">
        <v>154.97721233215907</v>
      </c>
      <c r="G56" s="36">
        <v>16.561404</v>
      </c>
      <c r="H56" s="36">
        <v>171.53861633215908</v>
      </c>
      <c r="I56" s="37">
        <v>8.9258076567465814E-4</v>
      </c>
    </row>
    <row r="57" spans="1:9" x14ac:dyDescent="0.25">
      <c r="A57" s="35" t="s">
        <v>82</v>
      </c>
      <c r="B57" s="36">
        <v>11</v>
      </c>
      <c r="C57" s="36">
        <v>7</v>
      </c>
      <c r="D57" s="36">
        <v>0</v>
      </c>
      <c r="E57" s="36">
        <v>7</v>
      </c>
      <c r="F57" s="36">
        <v>25.557311967916988</v>
      </c>
      <c r="G57" s="36">
        <v>0</v>
      </c>
      <c r="H57" s="36">
        <v>25.557311967916988</v>
      </c>
      <c r="I57" s="37">
        <v>1.3298442981921611E-4</v>
      </c>
    </row>
    <row r="58" spans="1:9" x14ac:dyDescent="0.25">
      <c r="A58" s="35" t="s">
        <v>176</v>
      </c>
      <c r="B58" s="36">
        <v>15</v>
      </c>
      <c r="C58" s="36">
        <v>14</v>
      </c>
      <c r="D58" s="36">
        <v>0</v>
      </c>
      <c r="E58" s="36">
        <v>14</v>
      </c>
      <c r="F58" s="36">
        <v>44.722677826878439</v>
      </c>
      <c r="G58" s="36">
        <v>0</v>
      </c>
      <c r="H58" s="36">
        <v>44.722677826878439</v>
      </c>
      <c r="I58" s="37">
        <v>2.3270912912367066E-4</v>
      </c>
    </row>
    <row r="59" spans="1:9" x14ac:dyDescent="0.25">
      <c r="A59" s="35" t="s">
        <v>83</v>
      </c>
      <c r="B59" s="36">
        <v>49</v>
      </c>
      <c r="C59" s="36">
        <v>31</v>
      </c>
      <c r="D59" s="36">
        <v>2</v>
      </c>
      <c r="E59" s="36">
        <v>33</v>
      </c>
      <c r="F59" s="36">
        <v>118.16763653732966</v>
      </c>
      <c r="G59" s="36">
        <v>6.8372099999999998</v>
      </c>
      <c r="H59" s="36">
        <v>125.00484653732966</v>
      </c>
      <c r="I59" s="37">
        <v>6.5044783513515511E-4</v>
      </c>
    </row>
    <row r="60" spans="1:9" x14ac:dyDescent="0.25">
      <c r="A60" s="35" t="s">
        <v>84</v>
      </c>
      <c r="B60" s="36">
        <v>893</v>
      </c>
      <c r="C60" s="36">
        <v>549</v>
      </c>
      <c r="D60" s="36">
        <v>42</v>
      </c>
      <c r="E60" s="36">
        <v>591</v>
      </c>
      <c r="F60" s="36">
        <v>2231.3986871994862</v>
      </c>
      <c r="G60" s="36">
        <v>194.08020100000005</v>
      </c>
      <c r="H60" s="36">
        <v>2425.4788881994864</v>
      </c>
      <c r="I60" s="37">
        <v>1.2696661054589664E-2</v>
      </c>
    </row>
    <row r="61" spans="1:9" x14ac:dyDescent="0.25">
      <c r="A61" s="35" t="s">
        <v>85</v>
      </c>
      <c r="B61" s="36">
        <v>2232</v>
      </c>
      <c r="C61" s="36">
        <v>1618</v>
      </c>
      <c r="D61" s="36">
        <v>85</v>
      </c>
      <c r="E61" s="36">
        <v>1703</v>
      </c>
      <c r="F61" s="36">
        <v>5846.2189701241305</v>
      </c>
      <c r="G61" s="36">
        <v>356.22943599999985</v>
      </c>
      <c r="H61" s="36">
        <v>6202.4484061241301</v>
      </c>
      <c r="I61" s="37">
        <v>3.2441042236817853E-2</v>
      </c>
    </row>
    <row r="62" spans="1:9" x14ac:dyDescent="0.25">
      <c r="A62" s="35" t="s">
        <v>86</v>
      </c>
      <c r="B62" s="36">
        <v>957</v>
      </c>
      <c r="C62" s="36">
        <v>675</v>
      </c>
      <c r="D62" s="36">
        <v>42</v>
      </c>
      <c r="E62" s="36">
        <v>717</v>
      </c>
      <c r="F62" s="36">
        <v>2455.9041053333422</v>
      </c>
      <c r="G62" s="36">
        <v>167.41843999999995</v>
      </c>
      <c r="H62" s="36">
        <v>2623.3225453333421</v>
      </c>
      <c r="I62" s="37">
        <v>1.3766743273506087E-2</v>
      </c>
    </row>
    <row r="63" spans="1:9" x14ac:dyDescent="0.25">
      <c r="A63" s="35" t="s">
        <v>87</v>
      </c>
      <c r="B63" s="36">
        <v>156</v>
      </c>
      <c r="C63" s="36">
        <v>82</v>
      </c>
      <c r="D63" s="36">
        <v>4</v>
      </c>
      <c r="E63" s="36">
        <v>86</v>
      </c>
      <c r="F63" s="36">
        <v>316.6890341521302</v>
      </c>
      <c r="G63" s="36">
        <v>13.565218000000002</v>
      </c>
      <c r="H63" s="36">
        <v>330.25425215213022</v>
      </c>
      <c r="I63" s="37">
        <v>1.7184386790346088E-3</v>
      </c>
    </row>
    <row r="64" spans="1:9" x14ac:dyDescent="0.25">
      <c r="A64" s="35" t="s">
        <v>88</v>
      </c>
      <c r="B64" s="36">
        <v>898</v>
      </c>
      <c r="C64" s="36">
        <v>593</v>
      </c>
      <c r="D64" s="36">
        <v>33</v>
      </c>
      <c r="E64" s="36">
        <v>626</v>
      </c>
      <c r="F64" s="36">
        <v>2222.5425074823502</v>
      </c>
      <c r="G64" s="36">
        <v>141.43500000000003</v>
      </c>
      <c r="H64" s="36">
        <v>2363.9775074823501</v>
      </c>
      <c r="I64" s="37">
        <v>1.2374492950353314E-2</v>
      </c>
    </row>
    <row r="65" spans="1:9" x14ac:dyDescent="0.25">
      <c r="A65" s="35" t="s">
        <v>89</v>
      </c>
      <c r="B65" s="36">
        <v>52</v>
      </c>
      <c r="C65" s="36">
        <v>40</v>
      </c>
      <c r="D65" s="36">
        <v>0</v>
      </c>
      <c r="E65" s="36">
        <v>40</v>
      </c>
      <c r="F65" s="36">
        <v>110.39283831026663</v>
      </c>
      <c r="G65" s="36">
        <v>0</v>
      </c>
      <c r="H65" s="36">
        <v>110.39283831026663</v>
      </c>
      <c r="I65" s="37">
        <v>5.7441599011839417E-4</v>
      </c>
    </row>
    <row r="66" spans="1:9" x14ac:dyDescent="0.25">
      <c r="A66" s="35" t="s">
        <v>90</v>
      </c>
      <c r="B66" s="36">
        <v>30</v>
      </c>
      <c r="C66" s="36">
        <v>15</v>
      </c>
      <c r="D66" s="36">
        <v>10</v>
      </c>
      <c r="E66" s="36">
        <v>25</v>
      </c>
      <c r="F66" s="36">
        <v>62.378406692730451</v>
      </c>
      <c r="G66" s="36">
        <v>37.241380000000007</v>
      </c>
      <c r="H66" s="36">
        <v>99.619786692730457</v>
      </c>
      <c r="I66" s="37">
        <v>5.1835969873025869E-4</v>
      </c>
    </row>
    <row r="67" spans="1:9" x14ac:dyDescent="0.25">
      <c r="A67" s="35" t="s">
        <v>91</v>
      </c>
      <c r="B67" s="36">
        <v>42</v>
      </c>
      <c r="C67" s="36">
        <v>21</v>
      </c>
      <c r="D67" s="36">
        <v>0</v>
      </c>
      <c r="E67" s="36">
        <v>21</v>
      </c>
      <c r="F67" s="36">
        <v>94.066637292700236</v>
      </c>
      <c r="G67" s="36">
        <v>0</v>
      </c>
      <c r="H67" s="36">
        <v>94.066637292700236</v>
      </c>
      <c r="I67" s="37">
        <v>4.8946454701825632E-4</v>
      </c>
    </row>
    <row r="68" spans="1:9" x14ac:dyDescent="0.25">
      <c r="A68" s="35" t="s">
        <v>92</v>
      </c>
      <c r="B68" s="36">
        <v>74</v>
      </c>
      <c r="C68" s="36">
        <v>59</v>
      </c>
      <c r="D68" s="36">
        <v>7</v>
      </c>
      <c r="E68" s="36">
        <v>66</v>
      </c>
      <c r="F68" s="36">
        <v>178.35964939617949</v>
      </c>
      <c r="G68" s="36">
        <v>19.304348999999998</v>
      </c>
      <c r="H68" s="36">
        <v>197.66399839617949</v>
      </c>
      <c r="I68" s="37">
        <v>1.0940321299472871E-3</v>
      </c>
    </row>
    <row r="69" spans="1:9" x14ac:dyDescent="0.25">
      <c r="A69" s="35" t="s">
        <v>196</v>
      </c>
      <c r="B69" s="36">
        <v>12</v>
      </c>
      <c r="C69" s="36">
        <v>8</v>
      </c>
      <c r="D69" s="36">
        <v>0</v>
      </c>
      <c r="E69" s="36">
        <v>8</v>
      </c>
      <c r="F69" s="36">
        <v>34.424887179578946</v>
      </c>
      <c r="G69" s="36">
        <v>0</v>
      </c>
      <c r="H69" s="36">
        <v>34.424887179578946</v>
      </c>
      <c r="I69" s="37">
        <v>1.7912580160675911E-4</v>
      </c>
    </row>
    <row r="70" spans="1:9" x14ac:dyDescent="0.25">
      <c r="A70" s="35" t="s">
        <v>93</v>
      </c>
      <c r="B70" s="36">
        <v>41</v>
      </c>
      <c r="C70" s="36">
        <v>28</v>
      </c>
      <c r="D70" s="36">
        <v>1</v>
      </c>
      <c r="E70" s="36">
        <v>29</v>
      </c>
      <c r="F70" s="36">
        <v>88.341740807256528</v>
      </c>
      <c r="G70" s="36">
        <v>4.4324320000000004</v>
      </c>
      <c r="H70" s="36">
        <v>92.774172807256534</v>
      </c>
      <c r="I70" s="37">
        <v>4.8273936195677254E-4</v>
      </c>
    </row>
    <row r="71" spans="1:9" x14ac:dyDescent="0.25">
      <c r="A71" s="35" t="s">
        <v>94</v>
      </c>
      <c r="B71" s="36">
        <v>30</v>
      </c>
      <c r="C71" s="36">
        <v>27</v>
      </c>
      <c r="D71" s="36">
        <v>1</v>
      </c>
      <c r="E71" s="36">
        <v>28</v>
      </c>
      <c r="F71" s="36">
        <v>85.386797635890247</v>
      </c>
      <c r="G71" s="36">
        <v>4.137931</v>
      </c>
      <c r="H71" s="36">
        <v>89.524728635890241</v>
      </c>
      <c r="I71" s="37">
        <v>4.6583126610925209E-4</v>
      </c>
    </row>
    <row r="72" spans="1:9" x14ac:dyDescent="0.25">
      <c r="A72" s="35" t="s">
        <v>95</v>
      </c>
      <c r="B72" s="36">
        <v>22</v>
      </c>
      <c r="C72" s="36">
        <v>11</v>
      </c>
      <c r="D72" s="36">
        <v>9</v>
      </c>
      <c r="E72" s="36">
        <v>20</v>
      </c>
      <c r="F72" s="36">
        <v>37.143256971637015</v>
      </c>
      <c r="G72" s="36">
        <v>34</v>
      </c>
      <c r="H72" s="36">
        <v>71.143256971637015</v>
      </c>
      <c r="I72" s="37">
        <v>3.701854669118483E-4</v>
      </c>
    </row>
    <row r="73" spans="1:9" x14ac:dyDescent="0.25">
      <c r="A73" s="35" t="s">
        <v>220</v>
      </c>
      <c r="B73" s="36">
        <v>4</v>
      </c>
      <c r="C73" s="36">
        <v>1</v>
      </c>
      <c r="D73" s="36">
        <v>0</v>
      </c>
      <c r="E73" s="36">
        <v>1</v>
      </c>
      <c r="F73" s="36">
        <v>2.6666666666659999</v>
      </c>
      <c r="G73" s="36">
        <v>0</v>
      </c>
      <c r="H73" s="36">
        <v>2.6666666666659999</v>
      </c>
      <c r="I73" s="37">
        <v>1.3875682490774511E-5</v>
      </c>
    </row>
    <row r="74" spans="1:9" x14ac:dyDescent="0.25">
      <c r="A74" s="35" t="s">
        <v>96</v>
      </c>
      <c r="B74" s="36">
        <v>546</v>
      </c>
      <c r="C74" s="36">
        <v>401</v>
      </c>
      <c r="D74" s="36">
        <v>15</v>
      </c>
      <c r="E74" s="36">
        <v>416</v>
      </c>
      <c r="F74" s="36">
        <v>1370.7158637879888</v>
      </c>
      <c r="G74" s="36">
        <v>66.857144000000005</v>
      </c>
      <c r="H74" s="36">
        <v>1437.5730077879889</v>
      </c>
      <c r="I74" s="37">
        <v>7.5032105332912156E-3</v>
      </c>
    </row>
    <row r="75" spans="1:9" x14ac:dyDescent="0.25">
      <c r="A75" s="35" t="s">
        <v>97</v>
      </c>
      <c r="B75" s="36">
        <v>680</v>
      </c>
      <c r="C75" s="36">
        <v>509</v>
      </c>
      <c r="D75" s="36">
        <v>25</v>
      </c>
      <c r="E75" s="36">
        <v>534</v>
      </c>
      <c r="F75" s="36">
        <v>1854.7167048364579</v>
      </c>
      <c r="G75" s="36">
        <v>110.69766899999996</v>
      </c>
      <c r="H75" s="36">
        <v>1965.4143738364578</v>
      </c>
      <c r="I75" s="37">
        <v>1.0320839120409608E-2</v>
      </c>
    </row>
    <row r="76" spans="1:9" x14ac:dyDescent="0.25">
      <c r="A76" s="35" t="s">
        <v>98</v>
      </c>
      <c r="B76" s="36">
        <v>817</v>
      </c>
      <c r="C76" s="36">
        <v>629</v>
      </c>
      <c r="D76" s="36">
        <v>13</v>
      </c>
      <c r="E76" s="36">
        <v>642</v>
      </c>
      <c r="F76" s="36">
        <v>2199.6377930502113</v>
      </c>
      <c r="G76" s="36">
        <v>55.128202999999999</v>
      </c>
      <c r="H76" s="36">
        <v>2254.7659960502115</v>
      </c>
      <c r="I76" s="37">
        <v>1.19555165964087E-2</v>
      </c>
    </row>
    <row r="77" spans="1:9" x14ac:dyDescent="0.25">
      <c r="A77" s="35" t="s">
        <v>99</v>
      </c>
      <c r="B77" s="36">
        <v>2004</v>
      </c>
      <c r="C77" s="36">
        <v>1461</v>
      </c>
      <c r="D77" s="36">
        <v>61</v>
      </c>
      <c r="E77" s="36">
        <v>1522</v>
      </c>
      <c r="F77" s="36">
        <v>5156.1591360514894</v>
      </c>
      <c r="G77" s="36">
        <v>241.84313199999994</v>
      </c>
      <c r="H77" s="36">
        <v>5398.0022680514894</v>
      </c>
      <c r="I77" s="37">
        <v>2.8717497393200467E-2</v>
      </c>
    </row>
    <row r="78" spans="1:9" x14ac:dyDescent="0.25">
      <c r="A78" s="35" t="s">
        <v>100</v>
      </c>
      <c r="B78" s="36">
        <v>92</v>
      </c>
      <c r="C78" s="36">
        <v>54</v>
      </c>
      <c r="D78" s="36">
        <v>3</v>
      </c>
      <c r="E78" s="36">
        <v>57</v>
      </c>
      <c r="F78" s="36">
        <v>190.50699126251598</v>
      </c>
      <c r="G78" s="36">
        <v>9.5584409999999984</v>
      </c>
      <c r="H78" s="36">
        <v>200.06543226251597</v>
      </c>
      <c r="I78" s="37">
        <v>1.0410166557955954E-3</v>
      </c>
    </row>
    <row r="79" spans="1:9" x14ac:dyDescent="0.25">
      <c r="A79" s="35" t="s">
        <v>101</v>
      </c>
      <c r="B79" s="36">
        <v>89</v>
      </c>
      <c r="C79" s="36">
        <v>89</v>
      </c>
      <c r="D79" s="36">
        <v>0</v>
      </c>
      <c r="E79" s="36">
        <v>89</v>
      </c>
      <c r="F79" s="36">
        <v>175.00178280082875</v>
      </c>
      <c r="G79" s="36">
        <v>0</v>
      </c>
      <c r="H79" s="36">
        <v>175.00178280082875</v>
      </c>
      <c r="I79" s="37">
        <v>9.106009400491464E-4</v>
      </c>
    </row>
    <row r="80" spans="1:9" x14ac:dyDescent="0.25">
      <c r="A80" s="35" t="s">
        <v>102</v>
      </c>
      <c r="B80" s="36">
        <v>602</v>
      </c>
      <c r="C80" s="36">
        <v>572</v>
      </c>
      <c r="D80" s="36">
        <v>5</v>
      </c>
      <c r="E80" s="36">
        <v>577</v>
      </c>
      <c r="F80" s="36">
        <v>1178.4633825726717</v>
      </c>
      <c r="G80" s="36">
        <v>12.182123999999998</v>
      </c>
      <c r="H80" s="36">
        <v>1190.6455065726716</v>
      </c>
      <c r="I80" s="37">
        <v>6.2775529005830426E-3</v>
      </c>
    </row>
    <row r="81" spans="1:9" x14ac:dyDescent="0.25">
      <c r="A81" s="35" t="s">
        <v>103</v>
      </c>
      <c r="B81" s="36">
        <v>106</v>
      </c>
      <c r="C81" s="36">
        <v>73</v>
      </c>
      <c r="D81" s="36">
        <v>1</v>
      </c>
      <c r="E81" s="36">
        <v>74</v>
      </c>
      <c r="F81" s="36">
        <v>234.22402049986729</v>
      </c>
      <c r="G81" s="36">
        <v>4.4166670000000003</v>
      </c>
      <c r="H81" s="36">
        <v>238.64068749986728</v>
      </c>
      <c r="I81" s="37">
        <v>1.241738403423423E-3</v>
      </c>
    </row>
    <row r="82" spans="1:9" x14ac:dyDescent="0.25">
      <c r="A82" s="35" t="s">
        <v>104</v>
      </c>
      <c r="B82" s="36">
        <v>508</v>
      </c>
      <c r="C82" s="36">
        <v>412</v>
      </c>
      <c r="D82" s="36">
        <v>32</v>
      </c>
      <c r="E82" s="36">
        <v>444</v>
      </c>
      <c r="F82" s="36">
        <v>1313.0109688454754</v>
      </c>
      <c r="G82" s="36">
        <v>133.907949</v>
      </c>
      <c r="H82" s="36">
        <v>1446.9189178454753</v>
      </c>
      <c r="I82" s="37">
        <v>7.5500223109690682E-3</v>
      </c>
    </row>
    <row r="83" spans="1:9" x14ac:dyDescent="0.25">
      <c r="A83" s="35" t="s">
        <v>105</v>
      </c>
      <c r="B83" s="36">
        <v>11</v>
      </c>
      <c r="C83" s="36">
        <v>6</v>
      </c>
      <c r="D83" s="36">
        <v>4</v>
      </c>
      <c r="E83" s="36">
        <v>10</v>
      </c>
      <c r="F83" s="36">
        <v>18.357180126270642</v>
      </c>
      <c r="G83" s="36">
        <v>12</v>
      </c>
      <c r="H83" s="36">
        <v>30.357180126270642</v>
      </c>
      <c r="I83" s="37">
        <v>1.5795997228030756E-4</v>
      </c>
    </row>
    <row r="84" spans="1:9" x14ac:dyDescent="0.25">
      <c r="A84" s="35" t="s">
        <v>106</v>
      </c>
      <c r="B84" s="36">
        <v>3195</v>
      </c>
      <c r="C84" s="36">
        <v>2231</v>
      </c>
      <c r="D84" s="36">
        <v>122</v>
      </c>
      <c r="E84" s="36">
        <v>2353</v>
      </c>
      <c r="F84" s="36">
        <v>8151.6674344602943</v>
      </c>
      <c r="G84" s="36">
        <v>500.2609529999998</v>
      </c>
      <c r="H84" s="36">
        <v>8651.9283874602934</v>
      </c>
      <c r="I84" s="37">
        <v>4.5915978393169216E-2</v>
      </c>
    </row>
    <row r="85" spans="1:9" x14ac:dyDescent="0.25">
      <c r="A85" s="35" t="s">
        <v>107</v>
      </c>
      <c r="B85" s="36">
        <v>14</v>
      </c>
      <c r="C85" s="36">
        <v>6</v>
      </c>
      <c r="D85" s="36">
        <v>2</v>
      </c>
      <c r="E85" s="36">
        <v>8</v>
      </c>
      <c r="F85" s="36">
        <v>27.222499546780011</v>
      </c>
      <c r="G85" s="36">
        <v>9.3333340000000007</v>
      </c>
      <c r="H85" s="36">
        <v>36.555833546780008</v>
      </c>
      <c r="I85" s="37">
        <v>1.9021392730531864E-4</v>
      </c>
    </row>
    <row r="86" spans="1:9" x14ac:dyDescent="0.25">
      <c r="A86" s="35" t="s">
        <v>108</v>
      </c>
      <c r="B86" s="36">
        <v>81</v>
      </c>
      <c r="C86" s="36">
        <v>72</v>
      </c>
      <c r="D86" s="36">
        <v>0</v>
      </c>
      <c r="E86" s="36">
        <v>72</v>
      </c>
      <c r="F86" s="36">
        <v>159.47037457725511</v>
      </c>
      <c r="G86" s="36">
        <v>0</v>
      </c>
      <c r="H86" s="36">
        <v>159.47037457725511</v>
      </c>
      <c r="I86" s="37">
        <v>8.2978510661978427E-4</v>
      </c>
    </row>
    <row r="87" spans="1:9" x14ac:dyDescent="0.25">
      <c r="A87" s="35" t="s">
        <v>109</v>
      </c>
      <c r="B87" s="36">
        <v>96</v>
      </c>
      <c r="C87" s="36">
        <v>88</v>
      </c>
      <c r="D87" s="36">
        <v>1</v>
      </c>
      <c r="E87" s="36">
        <v>89</v>
      </c>
      <c r="F87" s="36">
        <v>202.38802670570567</v>
      </c>
      <c r="G87" s="36">
        <v>4.0421050000000003</v>
      </c>
      <c r="H87" s="36">
        <v>206.43013170570566</v>
      </c>
      <c r="I87" s="37">
        <v>1.0741346115291947E-3</v>
      </c>
    </row>
    <row r="88" spans="1:9" x14ac:dyDescent="0.25">
      <c r="A88" s="35" t="s">
        <v>110</v>
      </c>
      <c r="B88" s="36">
        <v>326</v>
      </c>
      <c r="C88" s="36">
        <v>217</v>
      </c>
      <c r="D88" s="36">
        <v>10</v>
      </c>
      <c r="E88" s="36">
        <v>227</v>
      </c>
      <c r="F88" s="36">
        <v>712.69033518052106</v>
      </c>
      <c r="G88" s="36">
        <v>35.972416000000003</v>
      </c>
      <c r="H88" s="36">
        <v>748.66275118052101</v>
      </c>
      <c r="I88" s="37">
        <v>3.8955774855199596E-3</v>
      </c>
    </row>
    <row r="89" spans="1:9" x14ac:dyDescent="0.25">
      <c r="A89" s="35" t="s">
        <v>111</v>
      </c>
      <c r="B89" s="36">
        <v>554</v>
      </c>
      <c r="C89" s="36">
        <v>441</v>
      </c>
      <c r="D89" s="36">
        <v>19</v>
      </c>
      <c r="E89" s="36">
        <v>460</v>
      </c>
      <c r="F89" s="36">
        <v>1503.7740175322424</v>
      </c>
      <c r="G89" s="36">
        <v>69.38990299999999</v>
      </c>
      <c r="H89" s="36">
        <v>1573.1639205322424</v>
      </c>
      <c r="I89" s="37">
        <v>8.2537136311338789E-3</v>
      </c>
    </row>
    <row r="90" spans="1:9" x14ac:dyDescent="0.25">
      <c r="A90" s="35" t="s">
        <v>112</v>
      </c>
      <c r="B90" s="36">
        <v>27</v>
      </c>
      <c r="C90" s="36">
        <v>11</v>
      </c>
      <c r="D90" s="36">
        <v>3</v>
      </c>
      <c r="E90" s="36">
        <v>14</v>
      </c>
      <c r="F90" s="36">
        <v>42.322923313173838</v>
      </c>
      <c r="G90" s="36">
        <v>15.428571000000002</v>
      </c>
      <c r="H90" s="36">
        <v>57.751494313173836</v>
      </c>
      <c r="I90" s="37">
        <v>3.0050302442158886E-4</v>
      </c>
    </row>
    <row r="91" spans="1:9" x14ac:dyDescent="0.25">
      <c r="A91" s="35" t="s">
        <v>113</v>
      </c>
      <c r="B91" s="36">
        <v>2171</v>
      </c>
      <c r="C91" s="36">
        <v>1371</v>
      </c>
      <c r="D91" s="36">
        <v>88</v>
      </c>
      <c r="E91" s="36">
        <v>1459</v>
      </c>
      <c r="F91" s="36">
        <v>5370.7909863918394</v>
      </c>
      <c r="G91" s="36">
        <v>374.07293800000019</v>
      </c>
      <c r="H91" s="36">
        <v>5744.8639243918396</v>
      </c>
      <c r="I91" s="37">
        <v>2.9993604479340439E-2</v>
      </c>
    </row>
    <row r="92" spans="1:9" x14ac:dyDescent="0.25">
      <c r="A92" s="35" t="s">
        <v>114</v>
      </c>
      <c r="B92" s="36">
        <v>67</v>
      </c>
      <c r="C92" s="36">
        <v>50</v>
      </c>
      <c r="D92" s="36">
        <v>1</v>
      </c>
      <c r="E92" s="36">
        <v>51</v>
      </c>
      <c r="F92" s="36">
        <v>160.0496532390957</v>
      </c>
      <c r="G92" s="36">
        <v>2.09375</v>
      </c>
      <c r="H92" s="36">
        <v>162.1434032390957</v>
      </c>
      <c r="I92" s="37">
        <v>8.8810985641704892E-4</v>
      </c>
    </row>
    <row r="93" spans="1:9" x14ac:dyDescent="0.25">
      <c r="A93" s="35" t="s">
        <v>115</v>
      </c>
      <c r="B93" s="36">
        <v>23</v>
      </c>
      <c r="C93" s="36">
        <v>19</v>
      </c>
      <c r="D93" s="36">
        <v>3</v>
      </c>
      <c r="E93" s="36">
        <v>22</v>
      </c>
      <c r="F93" s="36">
        <v>65.141329049786606</v>
      </c>
      <c r="G93" s="36">
        <v>12.545453999999999</v>
      </c>
      <c r="H93" s="36">
        <v>77.686783049786612</v>
      </c>
      <c r="I93" s="37">
        <v>4.0423392574829675E-4</v>
      </c>
    </row>
    <row r="94" spans="1:9" x14ac:dyDescent="0.25">
      <c r="A94" s="35" t="s">
        <v>116</v>
      </c>
      <c r="B94" s="36">
        <v>126</v>
      </c>
      <c r="C94" s="36">
        <v>102</v>
      </c>
      <c r="D94" s="36">
        <v>1</v>
      </c>
      <c r="E94" s="36">
        <v>103</v>
      </c>
      <c r="F94" s="36">
        <v>290.70550822888498</v>
      </c>
      <c r="G94" s="36">
        <v>2.0655739999999998</v>
      </c>
      <c r="H94" s="36">
        <v>292.77108222888501</v>
      </c>
      <c r="I94" s="37">
        <v>1.5233994673085475E-3</v>
      </c>
    </row>
    <row r="95" spans="1:9" x14ac:dyDescent="0.25">
      <c r="A95" s="35" t="s">
        <v>117</v>
      </c>
      <c r="B95" s="36">
        <v>58</v>
      </c>
      <c r="C95" s="36">
        <v>50</v>
      </c>
      <c r="D95" s="36">
        <v>3</v>
      </c>
      <c r="E95" s="36">
        <v>53</v>
      </c>
      <c r="F95" s="36">
        <v>152.46040090095838</v>
      </c>
      <c r="G95" s="36">
        <v>12.888889000000001</v>
      </c>
      <c r="H95" s="36">
        <v>165.34928990095838</v>
      </c>
      <c r="I95" s="37">
        <v>8.6037534252798766E-4</v>
      </c>
    </row>
    <row r="96" spans="1:9" x14ac:dyDescent="0.25">
      <c r="A96" s="35" t="s">
        <v>118</v>
      </c>
      <c r="B96" s="36">
        <v>32</v>
      </c>
      <c r="C96" s="36">
        <v>27</v>
      </c>
      <c r="D96" s="36">
        <v>0</v>
      </c>
      <c r="E96" s="36">
        <v>27</v>
      </c>
      <c r="F96" s="36">
        <v>105.05447811599846</v>
      </c>
      <c r="G96" s="36">
        <v>0</v>
      </c>
      <c r="H96" s="36">
        <v>105.05447811599846</v>
      </c>
      <c r="I96" s="37">
        <v>5.4663846846449192E-4</v>
      </c>
    </row>
    <row r="97" spans="1:9" x14ac:dyDescent="0.25">
      <c r="A97" s="35" t="s">
        <v>119</v>
      </c>
      <c r="B97" s="36">
        <v>348</v>
      </c>
      <c r="C97" s="36">
        <v>187</v>
      </c>
      <c r="D97" s="36">
        <v>20</v>
      </c>
      <c r="E97" s="36">
        <v>207</v>
      </c>
      <c r="F97" s="36">
        <v>779.3029474582313</v>
      </c>
      <c r="G97" s="36">
        <v>97.342659000000012</v>
      </c>
      <c r="H97" s="36">
        <v>876.64560645823133</v>
      </c>
      <c r="I97" s="37">
        <v>4.5615210345562188E-3</v>
      </c>
    </row>
    <row r="98" spans="1:9" x14ac:dyDescent="0.25">
      <c r="A98" s="35" t="s">
        <v>120</v>
      </c>
      <c r="B98" s="36">
        <v>82</v>
      </c>
      <c r="C98" s="36">
        <v>46</v>
      </c>
      <c r="D98" s="36">
        <v>3</v>
      </c>
      <c r="E98" s="36">
        <v>49</v>
      </c>
      <c r="F98" s="36">
        <v>198.13202618329998</v>
      </c>
      <c r="G98" s="36">
        <v>15.138461999999999</v>
      </c>
      <c r="H98" s="36">
        <v>213.27048818329999</v>
      </c>
      <c r="I98" s="37">
        <v>1.1097275920067579E-3</v>
      </c>
    </row>
    <row r="99" spans="1:9" x14ac:dyDescent="0.25">
      <c r="A99" s="35" t="s">
        <v>121</v>
      </c>
      <c r="B99" s="36">
        <v>858</v>
      </c>
      <c r="C99" s="36">
        <v>629</v>
      </c>
      <c r="D99" s="36">
        <v>30</v>
      </c>
      <c r="E99" s="36">
        <v>659</v>
      </c>
      <c r="F99" s="36">
        <v>2115.6985240930253</v>
      </c>
      <c r="G99" s="36">
        <v>123.67566700000003</v>
      </c>
      <c r="H99" s="36">
        <v>2239.3741910930253</v>
      </c>
      <c r="I99" s="37">
        <v>1.1698282671005634E-2</v>
      </c>
    </row>
    <row r="100" spans="1:9" x14ac:dyDescent="0.25">
      <c r="A100" s="35" t="s">
        <v>122</v>
      </c>
      <c r="B100" s="36">
        <v>58</v>
      </c>
      <c r="C100" s="36">
        <v>57</v>
      </c>
      <c r="D100" s="36">
        <v>0</v>
      </c>
      <c r="E100" s="36">
        <v>57</v>
      </c>
      <c r="F100" s="36">
        <v>112.77892669386736</v>
      </c>
      <c r="G100" s="36">
        <v>0</v>
      </c>
      <c r="H100" s="36">
        <v>112.77892669386736</v>
      </c>
      <c r="I100" s="37">
        <v>5.8683171692056079E-4</v>
      </c>
    </row>
    <row r="101" spans="1:9" x14ac:dyDescent="0.25">
      <c r="A101" s="35" t="s">
        <v>123</v>
      </c>
      <c r="B101" s="36">
        <v>331</v>
      </c>
      <c r="C101" s="36">
        <v>315</v>
      </c>
      <c r="D101" s="36">
        <v>1</v>
      </c>
      <c r="E101" s="36">
        <v>316</v>
      </c>
      <c r="F101" s="36">
        <v>653.58078964945082</v>
      </c>
      <c r="G101" s="36">
        <v>2.0495359999999998</v>
      </c>
      <c r="H101" s="36">
        <v>655.63032564945081</v>
      </c>
      <c r="I101" s="37">
        <v>3.6810723097781546E-3</v>
      </c>
    </row>
    <row r="102" spans="1:9" x14ac:dyDescent="0.25">
      <c r="A102" s="35" t="s">
        <v>124</v>
      </c>
      <c r="B102" s="36">
        <v>27</v>
      </c>
      <c r="C102" s="36">
        <v>25</v>
      </c>
      <c r="D102" s="36">
        <v>0</v>
      </c>
      <c r="E102" s="36">
        <v>25</v>
      </c>
      <c r="F102" s="36">
        <v>67.309660462992383</v>
      </c>
      <c r="G102" s="36">
        <v>0</v>
      </c>
      <c r="H102" s="36">
        <v>67.309660462992383</v>
      </c>
      <c r="I102" s="37">
        <v>3.5023780392995786E-4</v>
      </c>
    </row>
    <row r="103" spans="1:9" x14ac:dyDescent="0.25">
      <c r="A103" s="35" t="s">
        <v>206</v>
      </c>
      <c r="B103" s="36">
        <v>30</v>
      </c>
      <c r="C103" s="36">
        <v>29</v>
      </c>
      <c r="D103" s="36">
        <v>1</v>
      </c>
      <c r="E103" s="36">
        <v>30</v>
      </c>
      <c r="F103" s="36">
        <v>75.83410588035909</v>
      </c>
      <c r="G103" s="36">
        <v>4</v>
      </c>
      <c r="H103" s="36">
        <v>79.83410588035909</v>
      </c>
      <c r="I103" s="37">
        <v>4.1540726442413023E-4</v>
      </c>
    </row>
    <row r="104" spans="1:9" x14ac:dyDescent="0.25">
      <c r="A104" s="35" t="s">
        <v>199</v>
      </c>
      <c r="B104" s="36">
        <v>5</v>
      </c>
      <c r="C104" s="36">
        <v>3</v>
      </c>
      <c r="D104" s="36">
        <v>0</v>
      </c>
      <c r="E104" s="36">
        <v>3</v>
      </c>
      <c r="F104" s="36">
        <v>15</v>
      </c>
      <c r="G104" s="36">
        <v>0</v>
      </c>
      <c r="H104" s="36">
        <v>15</v>
      </c>
      <c r="I104" s="37">
        <v>7.8050714010626136E-5</v>
      </c>
    </row>
    <row r="105" spans="1:9" x14ac:dyDescent="0.25">
      <c r="A105" s="35" t="s">
        <v>125</v>
      </c>
      <c r="B105" s="36">
        <v>32</v>
      </c>
      <c r="C105" s="36">
        <v>18</v>
      </c>
      <c r="D105" s="36">
        <v>3</v>
      </c>
      <c r="E105" s="36">
        <v>21</v>
      </c>
      <c r="F105" s="36">
        <v>56.754878006180846</v>
      </c>
      <c r="G105" s="36">
        <v>13.241379</v>
      </c>
      <c r="H105" s="36">
        <v>69.996257006180841</v>
      </c>
      <c r="I105" s="37">
        <v>3.642171891602471E-4</v>
      </c>
    </row>
    <row r="106" spans="1:9" x14ac:dyDescent="0.25">
      <c r="A106" s="35" t="s">
        <v>126</v>
      </c>
      <c r="B106" s="36">
        <v>1451</v>
      </c>
      <c r="C106" s="36">
        <v>983</v>
      </c>
      <c r="D106" s="36">
        <v>90</v>
      </c>
      <c r="E106" s="36">
        <v>1073</v>
      </c>
      <c r="F106" s="36">
        <v>3602.4749839016849</v>
      </c>
      <c r="G106" s="36">
        <v>385.89239800000018</v>
      </c>
      <c r="H106" s="36">
        <v>3988.3673819016849</v>
      </c>
      <c r="I106" s="37">
        <v>2.092014810189171E-2</v>
      </c>
    </row>
    <row r="107" spans="1:9" x14ac:dyDescent="0.25">
      <c r="A107" s="35" t="s">
        <v>128</v>
      </c>
      <c r="B107" s="36">
        <v>834</v>
      </c>
      <c r="C107" s="36">
        <v>534</v>
      </c>
      <c r="D107" s="36">
        <v>32</v>
      </c>
      <c r="E107" s="36">
        <v>566</v>
      </c>
      <c r="F107" s="36">
        <v>1950.9489312400187</v>
      </c>
      <c r="G107" s="36">
        <v>135.74068599999995</v>
      </c>
      <c r="H107" s="36">
        <v>2086.6896172400188</v>
      </c>
      <c r="I107" s="37">
        <v>1.0953610125006778E-2</v>
      </c>
    </row>
    <row r="108" spans="1:9" x14ac:dyDescent="0.25">
      <c r="A108" s="35" t="s">
        <v>200</v>
      </c>
      <c r="B108" s="36">
        <v>81</v>
      </c>
      <c r="C108" s="36">
        <v>49</v>
      </c>
      <c r="D108" s="36">
        <v>5</v>
      </c>
      <c r="E108" s="36">
        <v>54</v>
      </c>
      <c r="F108" s="36">
        <v>242.50247045252306</v>
      </c>
      <c r="G108" s="36">
        <v>25.714285</v>
      </c>
      <c r="H108" s="36">
        <v>268.21675545252305</v>
      </c>
      <c r="I108" s="37">
        <v>1.3956339515121951E-3</v>
      </c>
    </row>
    <row r="109" spans="1:9" x14ac:dyDescent="0.25">
      <c r="A109" s="35" t="s">
        <v>129</v>
      </c>
      <c r="B109" s="36">
        <v>1255</v>
      </c>
      <c r="C109" s="36">
        <v>846</v>
      </c>
      <c r="D109" s="36">
        <v>37</v>
      </c>
      <c r="E109" s="36">
        <v>883</v>
      </c>
      <c r="F109" s="36">
        <v>3160.3580495524106</v>
      </c>
      <c r="G109" s="36">
        <v>156.72880800000001</v>
      </c>
      <c r="H109" s="36">
        <v>3317.0868575524105</v>
      </c>
      <c r="I109" s="37">
        <v>1.7882023652592918E-2</v>
      </c>
    </row>
    <row r="110" spans="1:9" x14ac:dyDescent="0.25">
      <c r="A110" s="35" t="s">
        <v>130</v>
      </c>
      <c r="B110" s="36">
        <v>927</v>
      </c>
      <c r="C110" s="36">
        <v>639</v>
      </c>
      <c r="D110" s="36">
        <v>20</v>
      </c>
      <c r="E110" s="36">
        <v>659</v>
      </c>
      <c r="F110" s="36">
        <v>2336.57317818003</v>
      </c>
      <c r="G110" s="36">
        <v>79.522062999999989</v>
      </c>
      <c r="H110" s="36">
        <v>2416.0952411800299</v>
      </c>
      <c r="I110" s="37">
        <v>1.2644161714527475E-2</v>
      </c>
    </row>
    <row r="111" spans="1:9" x14ac:dyDescent="0.25">
      <c r="A111" s="35" t="s">
        <v>131</v>
      </c>
      <c r="B111" s="36">
        <v>2441</v>
      </c>
      <c r="C111" s="36">
        <v>1742</v>
      </c>
      <c r="D111" s="36">
        <v>105</v>
      </c>
      <c r="E111" s="36">
        <v>1847</v>
      </c>
      <c r="F111" s="36">
        <v>6093.5353616486154</v>
      </c>
      <c r="G111" s="36">
        <v>421.7376660000001</v>
      </c>
      <c r="H111" s="36">
        <v>6515.2730276486154</v>
      </c>
      <c r="I111" s="37">
        <v>3.410928639715069E-2</v>
      </c>
    </row>
    <row r="112" spans="1:9" x14ac:dyDescent="0.25">
      <c r="A112" s="35" t="s">
        <v>132</v>
      </c>
      <c r="B112" s="36">
        <v>2007</v>
      </c>
      <c r="C112" s="36">
        <v>1425</v>
      </c>
      <c r="D112" s="36">
        <v>78</v>
      </c>
      <c r="E112" s="36">
        <v>1503</v>
      </c>
      <c r="F112" s="36">
        <v>4854.5527575818069</v>
      </c>
      <c r="G112" s="36">
        <v>328.8687030000001</v>
      </c>
      <c r="H112" s="36">
        <v>5183.421460581807</v>
      </c>
      <c r="I112" s="37">
        <v>2.7315303063764645E-2</v>
      </c>
    </row>
    <row r="113" spans="1:9" x14ac:dyDescent="0.25">
      <c r="A113" s="35" t="s">
        <v>133</v>
      </c>
      <c r="B113" s="36">
        <v>630</v>
      </c>
      <c r="C113" s="36">
        <v>497</v>
      </c>
      <c r="D113" s="36">
        <v>22</v>
      </c>
      <c r="E113" s="36">
        <v>519</v>
      </c>
      <c r="F113" s="36">
        <v>1575.9058847802953</v>
      </c>
      <c r="G113" s="36">
        <v>85.423721</v>
      </c>
      <c r="H113" s="36">
        <v>1661.3296057802954</v>
      </c>
      <c r="I113" s="37">
        <v>9.2075595298731962E-3</v>
      </c>
    </row>
    <row r="114" spans="1:9" x14ac:dyDescent="0.25">
      <c r="A114" s="35" t="s">
        <v>134</v>
      </c>
      <c r="B114" s="36">
        <v>9</v>
      </c>
      <c r="C114" s="36">
        <v>5</v>
      </c>
      <c r="D114" s="36">
        <v>0</v>
      </c>
      <c r="E114" s="36">
        <v>5</v>
      </c>
      <c r="F114" s="36">
        <v>22.500229217244403</v>
      </c>
      <c r="G114" s="36">
        <v>0</v>
      </c>
      <c r="H114" s="36">
        <v>22.500229217244403</v>
      </c>
      <c r="I114" s="37">
        <v>1.1707726372057849E-4</v>
      </c>
    </row>
    <row r="115" spans="1:9" x14ac:dyDescent="0.25">
      <c r="A115" s="35" t="s">
        <v>177</v>
      </c>
      <c r="B115" s="36">
        <v>15</v>
      </c>
      <c r="C115" s="36">
        <v>12</v>
      </c>
      <c r="D115" s="36">
        <v>0</v>
      </c>
      <c r="E115" s="36">
        <v>12</v>
      </c>
      <c r="F115" s="36">
        <v>33.333672914425783</v>
      </c>
      <c r="G115" s="36">
        <v>0</v>
      </c>
      <c r="H115" s="36">
        <v>33.333672914425783</v>
      </c>
      <c r="I115" s="37">
        <v>1.7344779810450677E-4</v>
      </c>
    </row>
    <row r="116" spans="1:9" x14ac:dyDescent="0.25">
      <c r="A116" s="35" t="s">
        <v>135</v>
      </c>
      <c r="B116" s="36">
        <v>36</v>
      </c>
      <c r="C116" s="36">
        <v>20</v>
      </c>
      <c r="D116" s="36">
        <v>4</v>
      </c>
      <c r="E116" s="36">
        <v>24</v>
      </c>
      <c r="F116" s="36">
        <v>85.258262933469041</v>
      </c>
      <c r="G116" s="36">
        <v>18.580643999999999</v>
      </c>
      <c r="H116" s="36">
        <v>103.83890693346905</v>
      </c>
      <c r="I116" s="37">
        <v>5.403133885493477E-4</v>
      </c>
    </row>
    <row r="117" spans="1:9" x14ac:dyDescent="0.25">
      <c r="A117" s="35" t="s">
        <v>136</v>
      </c>
      <c r="B117" s="36">
        <v>105</v>
      </c>
      <c r="C117" s="36">
        <v>88</v>
      </c>
      <c r="D117" s="36">
        <v>2</v>
      </c>
      <c r="E117" s="36">
        <v>90</v>
      </c>
      <c r="F117" s="36">
        <v>240.91912098914077</v>
      </c>
      <c r="G117" s="36">
        <v>6.3000000000000007</v>
      </c>
      <c r="H117" s="36">
        <v>247.21912098914078</v>
      </c>
      <c r="I117" s="37">
        <v>1.2863752606854537E-3</v>
      </c>
    </row>
    <row r="118" spans="1:9" x14ac:dyDescent="0.25">
      <c r="A118" s="35" t="s">
        <v>137</v>
      </c>
      <c r="B118" s="36">
        <v>107</v>
      </c>
      <c r="C118" s="36">
        <v>101</v>
      </c>
      <c r="D118" s="36">
        <v>0</v>
      </c>
      <c r="E118" s="36">
        <v>101</v>
      </c>
      <c r="F118" s="36">
        <v>211.98329161908524</v>
      </c>
      <c r="G118" s="36">
        <v>0</v>
      </c>
      <c r="H118" s="36">
        <v>211.98329161908524</v>
      </c>
      <c r="I118" s="37">
        <v>1.143882774166387E-3</v>
      </c>
    </row>
    <row r="119" spans="1:9" x14ac:dyDescent="0.25">
      <c r="A119" s="35" t="s">
        <v>138</v>
      </c>
      <c r="B119" s="36">
        <v>361</v>
      </c>
      <c r="C119" s="36">
        <v>303</v>
      </c>
      <c r="D119" s="36">
        <v>2</v>
      </c>
      <c r="E119" s="36">
        <v>305</v>
      </c>
      <c r="F119" s="36">
        <v>753.40930693150847</v>
      </c>
      <c r="G119" s="36">
        <v>4.3757580000000003</v>
      </c>
      <c r="H119" s="36">
        <v>757.78506493150849</v>
      </c>
      <c r="I119" s="37">
        <v>4.0321415322211269E-3</v>
      </c>
    </row>
    <row r="120" spans="1:9" x14ac:dyDescent="0.25">
      <c r="A120" s="35" t="s">
        <v>139</v>
      </c>
      <c r="B120" s="36">
        <v>302</v>
      </c>
      <c r="C120" s="36">
        <v>182</v>
      </c>
      <c r="D120" s="36">
        <v>20</v>
      </c>
      <c r="E120" s="36">
        <v>202</v>
      </c>
      <c r="F120" s="36">
        <v>674.63097811446903</v>
      </c>
      <c r="G120" s="36">
        <v>92.74016499999999</v>
      </c>
      <c r="H120" s="36">
        <v>767.37114311446908</v>
      </c>
      <c r="I120" s="37">
        <v>3.992924375415644E-3</v>
      </c>
    </row>
    <row r="121" spans="1:9" x14ac:dyDescent="0.25">
      <c r="A121" s="35" t="s">
        <v>140</v>
      </c>
      <c r="B121" s="36">
        <v>298</v>
      </c>
      <c r="C121" s="36">
        <v>218</v>
      </c>
      <c r="D121" s="36">
        <v>16</v>
      </c>
      <c r="E121" s="36">
        <v>234</v>
      </c>
      <c r="F121" s="36">
        <v>825.54895067963264</v>
      </c>
      <c r="G121" s="36">
        <v>71.335910999999996</v>
      </c>
      <c r="H121" s="36">
        <v>896.88486167963265</v>
      </c>
      <c r="I121" s="37">
        <v>4.6668335892944652E-3</v>
      </c>
    </row>
    <row r="122" spans="1:9" x14ac:dyDescent="0.25">
      <c r="A122" s="35" t="s">
        <v>141</v>
      </c>
      <c r="B122" s="36">
        <v>598</v>
      </c>
      <c r="C122" s="36">
        <v>488</v>
      </c>
      <c r="D122" s="36">
        <v>26</v>
      </c>
      <c r="E122" s="36">
        <v>514</v>
      </c>
      <c r="F122" s="36">
        <v>1596.203042156721</v>
      </c>
      <c r="G122" s="36">
        <v>111.85611299999999</v>
      </c>
      <c r="H122" s="36">
        <v>1708.0591551567211</v>
      </c>
      <c r="I122" s="37">
        <v>8.8876824421579258E-3</v>
      </c>
    </row>
    <row r="123" spans="1:9" x14ac:dyDescent="0.25">
      <c r="A123" s="35" t="s">
        <v>142</v>
      </c>
      <c r="B123" s="36">
        <v>764</v>
      </c>
      <c r="C123" s="36">
        <v>593</v>
      </c>
      <c r="D123" s="36">
        <v>12</v>
      </c>
      <c r="E123" s="36">
        <v>605</v>
      </c>
      <c r="F123" s="36">
        <v>1976.9406291320051</v>
      </c>
      <c r="G123" s="36">
        <v>44.690805000000005</v>
      </c>
      <c r="H123" s="36">
        <v>2021.6314341320051</v>
      </c>
      <c r="I123" s="37">
        <v>1.051931846002194E-2</v>
      </c>
    </row>
    <row r="124" spans="1:9" x14ac:dyDescent="0.25">
      <c r="A124" s="35" t="s">
        <v>143</v>
      </c>
      <c r="B124" s="36">
        <v>3926</v>
      </c>
      <c r="C124" s="36">
        <v>2894</v>
      </c>
      <c r="D124" s="36">
        <v>145</v>
      </c>
      <c r="E124" s="36">
        <v>3039</v>
      </c>
      <c r="F124" s="36">
        <v>10134.162434092406</v>
      </c>
      <c r="G124" s="36">
        <v>607.71277700000041</v>
      </c>
      <c r="H124" s="36">
        <v>10741.875211092407</v>
      </c>
      <c r="I124" s="37">
        <v>5.6174061098945821E-2</v>
      </c>
    </row>
    <row r="125" spans="1:9" x14ac:dyDescent="0.25">
      <c r="A125" s="35" t="s">
        <v>144</v>
      </c>
      <c r="B125" s="36">
        <v>24</v>
      </c>
      <c r="C125" s="36">
        <v>16</v>
      </c>
      <c r="D125" s="36">
        <v>6</v>
      </c>
      <c r="E125" s="36">
        <v>22</v>
      </c>
      <c r="F125" s="36">
        <v>42.922017184282282</v>
      </c>
      <c r="G125" s="36">
        <v>20</v>
      </c>
      <c r="H125" s="36">
        <v>62.922017184282282</v>
      </c>
      <c r="I125" s="37">
        <v>3.274072245481413E-4</v>
      </c>
    </row>
    <row r="126" spans="1:9" x14ac:dyDescent="0.25">
      <c r="A126" s="35" t="s">
        <v>201</v>
      </c>
      <c r="B126" s="36">
        <v>73</v>
      </c>
      <c r="C126" s="36">
        <v>54</v>
      </c>
      <c r="D126" s="36">
        <v>14</v>
      </c>
      <c r="E126" s="36">
        <v>68</v>
      </c>
      <c r="F126" s="36">
        <v>164.77142857140598</v>
      </c>
      <c r="G126" s="36">
        <v>47.971430000000005</v>
      </c>
      <c r="H126" s="36">
        <v>212.74285857140597</v>
      </c>
      <c r="I126" s="37">
        <v>1.1069821341439922E-3</v>
      </c>
    </row>
    <row r="127" spans="1:9" x14ac:dyDescent="0.25">
      <c r="A127" s="35" t="s">
        <v>145</v>
      </c>
      <c r="B127" s="36">
        <v>26</v>
      </c>
      <c r="C127" s="36">
        <v>20</v>
      </c>
      <c r="D127" s="36">
        <v>4</v>
      </c>
      <c r="E127" s="36">
        <v>24</v>
      </c>
      <c r="F127" s="36">
        <v>79.534907319899403</v>
      </c>
      <c r="G127" s="36">
        <v>13</v>
      </c>
      <c r="H127" s="36">
        <v>92.534907319899403</v>
      </c>
      <c r="I127" s="37">
        <v>4.8149437248168423E-4</v>
      </c>
    </row>
    <row r="128" spans="1:9" x14ac:dyDescent="0.25">
      <c r="A128" s="35" t="s">
        <v>147</v>
      </c>
      <c r="B128" s="36">
        <v>71</v>
      </c>
      <c r="C128" s="36">
        <v>30</v>
      </c>
      <c r="D128" s="36">
        <v>11</v>
      </c>
      <c r="E128" s="36">
        <v>41</v>
      </c>
      <c r="F128" s="36">
        <v>129.73448422263493</v>
      </c>
      <c r="G128" s="36">
        <v>54.218177999999995</v>
      </c>
      <c r="H128" s="36">
        <v>183.95266222263493</v>
      </c>
      <c r="I128" s="37">
        <v>9.571757753754791E-4</v>
      </c>
    </row>
    <row r="129" spans="1:9" x14ac:dyDescent="0.25">
      <c r="A129" s="35" t="s">
        <v>202</v>
      </c>
      <c r="B129" s="36">
        <v>37</v>
      </c>
      <c r="C129" s="36">
        <v>37</v>
      </c>
      <c r="D129" s="36">
        <v>0</v>
      </c>
      <c r="E129" s="36">
        <v>37</v>
      </c>
      <c r="F129" s="36">
        <v>83.611962893729256</v>
      </c>
      <c r="G129" s="36">
        <v>0</v>
      </c>
      <c r="H129" s="36">
        <v>83.611962893729256</v>
      </c>
      <c r="I129" s="37">
        <v>4.3506489357903643E-4</v>
      </c>
    </row>
    <row r="130" spans="1:9" x14ac:dyDescent="0.25">
      <c r="A130" s="35" t="s">
        <v>203</v>
      </c>
      <c r="B130" s="36">
        <v>8</v>
      </c>
      <c r="C130" s="36">
        <v>8</v>
      </c>
      <c r="D130" s="36">
        <v>0</v>
      </c>
      <c r="E130" s="36">
        <v>8</v>
      </c>
      <c r="F130" s="36">
        <v>17.500178280082867</v>
      </c>
      <c r="G130" s="36">
        <v>0</v>
      </c>
      <c r="H130" s="36">
        <v>17.500178280082867</v>
      </c>
      <c r="I130" s="37">
        <v>9.106009400491461E-5</v>
      </c>
    </row>
    <row r="131" spans="1:9" x14ac:dyDescent="0.25">
      <c r="A131" s="35" t="s">
        <v>149</v>
      </c>
      <c r="B131" s="36">
        <v>657</v>
      </c>
      <c r="C131" s="36">
        <v>515</v>
      </c>
      <c r="D131" s="36">
        <v>9</v>
      </c>
      <c r="E131" s="36">
        <v>524</v>
      </c>
      <c r="F131" s="36">
        <v>1482.7629619098295</v>
      </c>
      <c r="G131" s="36">
        <v>32.048780999999991</v>
      </c>
      <c r="H131" s="36">
        <v>1514.8117429098295</v>
      </c>
      <c r="I131" s="37">
        <v>7.8821425417195494E-3</v>
      </c>
    </row>
    <row r="132" spans="1:9" x14ac:dyDescent="0.25">
      <c r="A132" s="35" t="s">
        <v>150</v>
      </c>
      <c r="B132" s="36">
        <v>115</v>
      </c>
      <c r="C132" s="36">
        <v>69</v>
      </c>
      <c r="D132" s="36">
        <v>3</v>
      </c>
      <c r="E132" s="36">
        <v>72</v>
      </c>
      <c r="F132" s="36">
        <v>257.3219980954687</v>
      </c>
      <c r="G132" s="36">
        <v>13.663364999999999</v>
      </c>
      <c r="H132" s="36">
        <v>270.9853630954687</v>
      </c>
      <c r="I132" s="37">
        <v>1.410040071735341E-3</v>
      </c>
    </row>
    <row r="133" spans="1:9" x14ac:dyDescent="0.25">
      <c r="A133" s="35" t="s">
        <v>151</v>
      </c>
      <c r="B133" s="36">
        <v>1914</v>
      </c>
      <c r="C133" s="36">
        <v>1349</v>
      </c>
      <c r="D133" s="36">
        <v>63</v>
      </c>
      <c r="E133" s="36">
        <v>1412</v>
      </c>
      <c r="F133" s="36">
        <v>4825.6346153314034</v>
      </c>
      <c r="G133" s="36">
        <v>264.70213099999995</v>
      </c>
      <c r="H133" s="36">
        <v>5090.3367463314034</v>
      </c>
      <c r="I133" s="37">
        <v>2.7028471861474258E-2</v>
      </c>
    </row>
    <row r="134" spans="1:9" ht="24" x14ac:dyDescent="0.25">
      <c r="A134" s="35" t="s">
        <v>152</v>
      </c>
      <c r="B134" s="36">
        <v>34</v>
      </c>
      <c r="C134" s="36">
        <v>21</v>
      </c>
      <c r="D134" s="36">
        <v>7</v>
      </c>
      <c r="E134" s="36">
        <v>28</v>
      </c>
      <c r="F134" s="36">
        <v>59.756476272547019</v>
      </c>
      <c r="G134" s="36">
        <v>26.787877999999999</v>
      </c>
      <c r="H134" s="36">
        <v>86.544354272547025</v>
      </c>
      <c r="I134" s="37">
        <v>4.5032324297072522E-4</v>
      </c>
    </row>
    <row r="135" spans="1:9" x14ac:dyDescent="0.25">
      <c r="A135" s="35" t="s">
        <v>153</v>
      </c>
      <c r="B135" s="36">
        <v>96</v>
      </c>
      <c r="C135" s="36">
        <v>75</v>
      </c>
      <c r="D135" s="36">
        <v>5</v>
      </c>
      <c r="E135" s="36">
        <v>80</v>
      </c>
      <c r="F135" s="36">
        <v>222.9636395318588</v>
      </c>
      <c r="G135" s="36">
        <v>14.451611999999997</v>
      </c>
      <c r="H135" s="36">
        <v>237.41525153185881</v>
      </c>
      <c r="I135" s="37">
        <v>1.2353619932715986E-3</v>
      </c>
    </row>
    <row r="136" spans="1:9" x14ac:dyDescent="0.25">
      <c r="A136" s="35" t="s">
        <v>154</v>
      </c>
      <c r="B136" s="36">
        <v>535</v>
      </c>
      <c r="C136" s="36">
        <v>451</v>
      </c>
      <c r="D136" s="36">
        <v>6</v>
      </c>
      <c r="E136" s="36">
        <v>457</v>
      </c>
      <c r="F136" s="36">
        <v>1243.8673139994767</v>
      </c>
      <c r="G136" s="36">
        <v>23.033268</v>
      </c>
      <c r="H136" s="36">
        <v>1266.9005819994766</v>
      </c>
      <c r="I136" s="37">
        <v>6.5921663337024676E-3</v>
      </c>
    </row>
    <row r="137" spans="1:9" x14ac:dyDescent="0.25">
      <c r="A137" s="35" t="s">
        <v>155</v>
      </c>
      <c r="B137" s="36">
        <v>1244</v>
      </c>
      <c r="C137" s="36">
        <v>933</v>
      </c>
      <c r="D137" s="36">
        <v>51</v>
      </c>
      <c r="E137" s="36">
        <v>984</v>
      </c>
      <c r="F137" s="36">
        <v>2944.7975618597111</v>
      </c>
      <c r="G137" s="36">
        <v>219.33391499999999</v>
      </c>
      <c r="H137" s="36">
        <v>3164.1314768597113</v>
      </c>
      <c r="I137" s="37">
        <v>1.6861033576160631E-2</v>
      </c>
    </row>
    <row r="138" spans="1:9" x14ac:dyDescent="0.25">
      <c r="A138" s="35" t="s">
        <v>156</v>
      </c>
      <c r="B138" s="36">
        <v>376</v>
      </c>
      <c r="C138" s="36">
        <v>253</v>
      </c>
      <c r="D138" s="36">
        <v>13</v>
      </c>
      <c r="E138" s="36">
        <v>266</v>
      </c>
      <c r="F138" s="36">
        <v>1040.9796929568172</v>
      </c>
      <c r="G138" s="36">
        <v>59.248487000000004</v>
      </c>
      <c r="H138" s="36">
        <v>1100.2281799568173</v>
      </c>
      <c r="I138" s="37">
        <v>5.7249063346827478E-3</v>
      </c>
    </row>
    <row r="139" spans="1:9" x14ac:dyDescent="0.25">
      <c r="A139" s="35" t="s">
        <v>157</v>
      </c>
      <c r="B139" s="36">
        <v>17</v>
      </c>
      <c r="C139" s="36">
        <v>13</v>
      </c>
      <c r="D139" s="36">
        <v>1</v>
      </c>
      <c r="E139" s="36">
        <v>14</v>
      </c>
      <c r="F139" s="36">
        <v>49.236536144055435</v>
      </c>
      <c r="G139" s="36">
        <v>4.25</v>
      </c>
      <c r="H139" s="36">
        <v>53.486536144055435</v>
      </c>
      <c r="I139" s="37">
        <v>2.7831082239991258E-4</v>
      </c>
    </row>
    <row r="140" spans="1:9" x14ac:dyDescent="0.25">
      <c r="A140" s="35" t="s">
        <v>158</v>
      </c>
      <c r="B140" s="36">
        <v>34</v>
      </c>
      <c r="C140" s="36">
        <v>27</v>
      </c>
      <c r="D140" s="36">
        <v>2</v>
      </c>
      <c r="E140" s="36">
        <v>29</v>
      </c>
      <c r="F140" s="36">
        <v>85.305528533707189</v>
      </c>
      <c r="G140" s="36">
        <v>8.7741939999999996</v>
      </c>
      <c r="H140" s="36">
        <v>94.079722533707184</v>
      </c>
      <c r="I140" s="37">
        <v>4.8953263451182924E-4</v>
      </c>
    </row>
    <row r="141" spans="1:9" x14ac:dyDescent="0.25">
      <c r="A141" s="35" t="s">
        <v>159</v>
      </c>
      <c r="B141" s="36">
        <v>1067</v>
      </c>
      <c r="C141" s="36">
        <v>814</v>
      </c>
      <c r="D141" s="36">
        <v>19</v>
      </c>
      <c r="E141" s="36">
        <v>833</v>
      </c>
      <c r="F141" s="36">
        <v>2801.8832131714353</v>
      </c>
      <c r="G141" s="36">
        <v>80.612801000000005</v>
      </c>
      <c r="H141" s="36">
        <v>2882.4960141714355</v>
      </c>
      <c r="I141" s="37">
        <v>1.5134662011829454E-2</v>
      </c>
    </row>
    <row r="142" spans="1:9" x14ac:dyDescent="0.25">
      <c r="A142" s="35" t="s">
        <v>160</v>
      </c>
      <c r="B142" s="36">
        <v>40</v>
      </c>
      <c r="C142" s="36">
        <v>30</v>
      </c>
      <c r="D142" s="36">
        <v>1</v>
      </c>
      <c r="E142" s="36">
        <v>31</v>
      </c>
      <c r="F142" s="36">
        <v>102.77925203309846</v>
      </c>
      <c r="G142" s="36">
        <v>4.5714290000000002</v>
      </c>
      <c r="H142" s="36">
        <v>107.35068103309845</v>
      </c>
      <c r="I142" s="37">
        <v>5.5858648694402104E-4</v>
      </c>
    </row>
    <row r="143" spans="1:9" x14ac:dyDescent="0.25">
      <c r="A143" s="35" t="s">
        <v>162</v>
      </c>
      <c r="B143" s="36">
        <v>691</v>
      </c>
      <c r="C143" s="36">
        <v>490</v>
      </c>
      <c r="D143" s="36">
        <v>15</v>
      </c>
      <c r="E143" s="36">
        <v>505</v>
      </c>
      <c r="F143" s="36">
        <v>1652.458091175389</v>
      </c>
      <c r="G143" s="36">
        <v>66.135311999999999</v>
      </c>
      <c r="H143" s="36">
        <v>1718.5934031753891</v>
      </c>
      <c r="I143" s="37">
        <v>8.9424961474527335E-3</v>
      </c>
    </row>
    <row r="144" spans="1:9" x14ac:dyDescent="0.25">
      <c r="A144" s="35" t="s">
        <v>163</v>
      </c>
      <c r="B144" s="36">
        <v>670</v>
      </c>
      <c r="C144" s="36">
        <v>446</v>
      </c>
      <c r="D144" s="36">
        <v>24</v>
      </c>
      <c r="E144" s="36">
        <v>470</v>
      </c>
      <c r="F144" s="36">
        <v>1609.5074756509377</v>
      </c>
      <c r="G144" s="36">
        <v>91.262456999999998</v>
      </c>
      <c r="H144" s="36">
        <v>1700.7699326509378</v>
      </c>
      <c r="I144" s="37">
        <v>8.8497538407473573E-3</v>
      </c>
    </row>
    <row r="145" spans="1:9" x14ac:dyDescent="0.25">
      <c r="A145" s="38" t="s">
        <v>22</v>
      </c>
      <c r="B145" s="39">
        <v>72978</v>
      </c>
      <c r="C145" s="39">
        <v>52752</v>
      </c>
      <c r="D145" s="39">
        <v>2549</v>
      </c>
      <c r="E145" s="39">
        <v>55301</v>
      </c>
      <c r="F145" s="39">
        <v>179165.26805976217</v>
      </c>
      <c r="G145" s="39">
        <v>10468.337038999964</v>
      </c>
      <c r="H145" s="39">
        <v>189633.60509876214</v>
      </c>
      <c r="I145" s="40">
        <v>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zoomScale="90" zoomScaleNormal="90"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I15" sqref="I15"/>
    </sheetView>
  </sheetViews>
  <sheetFormatPr defaultRowHeight="15" x14ac:dyDescent="0.25"/>
  <cols>
    <col min="1" max="1" width="42.7109375" customWidth="1"/>
    <col min="2" max="9" width="17.140625" customWidth="1"/>
  </cols>
  <sheetData>
    <row r="1" spans="1:9" ht="19.5" x14ac:dyDescent="0.3">
      <c r="A1" s="5" t="s">
        <v>215</v>
      </c>
    </row>
    <row r="2" spans="1:9" ht="15.75" x14ac:dyDescent="0.25">
      <c r="A2" s="6" t="s">
        <v>217</v>
      </c>
    </row>
    <row r="3" spans="1:9" x14ac:dyDescent="0.25">
      <c r="A3" s="73"/>
      <c r="B3" s="74" t="s">
        <v>13</v>
      </c>
      <c r="C3" s="74"/>
      <c r="D3" s="74"/>
      <c r="E3" s="74"/>
      <c r="F3" s="74"/>
      <c r="G3" s="74"/>
      <c r="H3" s="74"/>
      <c r="I3" s="74"/>
    </row>
    <row r="4" spans="1:9" x14ac:dyDescent="0.25">
      <c r="A4" s="75"/>
      <c r="B4" s="92" t="s">
        <v>23</v>
      </c>
      <c r="C4" s="92"/>
      <c r="D4" s="92"/>
      <c r="E4" s="92"/>
      <c r="F4" s="92"/>
      <c r="G4" s="92"/>
      <c r="H4" s="92"/>
      <c r="I4" s="92"/>
    </row>
    <row r="5" spans="1:9" ht="36" customHeight="1" x14ac:dyDescent="0.25">
      <c r="A5" s="76" t="s">
        <v>13</v>
      </c>
      <c r="B5" s="76" t="s">
        <v>24</v>
      </c>
      <c r="C5" s="76" t="s">
        <v>25</v>
      </c>
      <c r="D5" s="76" t="s">
        <v>26</v>
      </c>
      <c r="E5" s="76" t="s">
        <v>27</v>
      </c>
      <c r="F5" s="76" t="s">
        <v>28</v>
      </c>
      <c r="G5" s="76" t="s">
        <v>29</v>
      </c>
      <c r="H5" s="76" t="s">
        <v>30</v>
      </c>
      <c r="I5" s="76" t="s">
        <v>31</v>
      </c>
    </row>
    <row r="6" spans="1:9" x14ac:dyDescent="0.25">
      <c r="A6" s="35" t="s">
        <v>32</v>
      </c>
      <c r="B6" s="77">
        <v>207</v>
      </c>
      <c r="C6" s="77">
        <v>107</v>
      </c>
      <c r="D6" s="78">
        <v>0.51690821256038644</v>
      </c>
      <c r="E6" s="79">
        <v>4.2967289719626169</v>
      </c>
      <c r="F6" s="79">
        <v>0.90857213201108411</v>
      </c>
      <c r="G6" s="77">
        <v>1839</v>
      </c>
      <c r="H6" s="77">
        <v>2346.2992915528953</v>
      </c>
      <c r="I6" s="37">
        <v>2.1175949550494093E-3</v>
      </c>
    </row>
    <row r="7" spans="1:9" x14ac:dyDescent="0.25">
      <c r="A7" s="35" t="s">
        <v>33</v>
      </c>
      <c r="B7" s="77">
        <v>20</v>
      </c>
      <c r="C7" s="77">
        <v>20</v>
      </c>
      <c r="D7" s="78">
        <v>1</v>
      </c>
      <c r="E7" s="79">
        <v>4.7125000000000004</v>
      </c>
      <c r="F7" s="79">
        <v>0.65562470209716495</v>
      </c>
      <c r="G7" s="77">
        <v>377</v>
      </c>
      <c r="H7" s="77">
        <v>377</v>
      </c>
      <c r="I7" s="37">
        <v>3.4025211571591594E-4</v>
      </c>
    </row>
    <row r="8" spans="1:9" x14ac:dyDescent="0.25">
      <c r="A8" s="35" t="s">
        <v>34</v>
      </c>
      <c r="B8" s="77">
        <v>754</v>
      </c>
      <c r="C8" s="77">
        <v>440</v>
      </c>
      <c r="D8" s="78">
        <v>0.58355437665782495</v>
      </c>
      <c r="E8" s="79">
        <v>4.0971590909090905</v>
      </c>
      <c r="F8" s="79">
        <v>1.1043266653400141</v>
      </c>
      <c r="G8" s="77">
        <v>7211</v>
      </c>
      <c r="H8" s="77">
        <v>9237.5700965320229</v>
      </c>
      <c r="I8" s="37">
        <v>8.3371426244538433E-3</v>
      </c>
    </row>
    <row r="9" spans="1:9" x14ac:dyDescent="0.25">
      <c r="A9" s="35" t="s">
        <v>35</v>
      </c>
      <c r="B9" s="77">
        <v>767</v>
      </c>
      <c r="C9" s="77">
        <v>287</v>
      </c>
      <c r="D9" s="78">
        <v>0.37418513689700128</v>
      </c>
      <c r="E9" s="79">
        <v>4.0270034843205575</v>
      </c>
      <c r="F9" s="79">
        <v>1.1324185874184141</v>
      </c>
      <c r="G9" s="77">
        <v>4623</v>
      </c>
      <c r="H9" s="77">
        <v>5739.0487147367194</v>
      </c>
      <c r="I9" s="37">
        <v>5.1796378445248727E-3</v>
      </c>
    </row>
    <row r="10" spans="1:9" x14ac:dyDescent="0.25">
      <c r="A10" s="35" t="s">
        <v>36</v>
      </c>
      <c r="B10" s="77">
        <v>348</v>
      </c>
      <c r="C10" s="77">
        <v>284</v>
      </c>
      <c r="D10" s="78">
        <v>0.81609195402298851</v>
      </c>
      <c r="E10" s="79">
        <v>4.109154929577465</v>
      </c>
      <c r="F10" s="79">
        <v>1.1079358379740434</v>
      </c>
      <c r="G10" s="77">
        <v>4668</v>
      </c>
      <c r="H10" s="77">
        <v>5719.9436619718308</v>
      </c>
      <c r="I10" s="37">
        <v>5.1623950471134201E-3</v>
      </c>
    </row>
    <row r="11" spans="1:9" x14ac:dyDescent="0.25">
      <c r="A11" s="35" t="s">
        <v>37</v>
      </c>
      <c r="B11" s="77">
        <v>108</v>
      </c>
      <c r="C11" s="77">
        <v>89</v>
      </c>
      <c r="D11" s="78">
        <v>0.82407407407407407</v>
      </c>
      <c r="E11" s="79">
        <v>4.3146067415730336</v>
      </c>
      <c r="F11" s="79">
        <v>1.0369088202573971</v>
      </c>
      <c r="G11" s="77">
        <v>1536</v>
      </c>
      <c r="H11" s="77">
        <v>1863.9101123595506</v>
      </c>
      <c r="I11" s="37">
        <v>1.682226417067978E-3</v>
      </c>
    </row>
    <row r="12" spans="1:9" x14ac:dyDescent="0.25">
      <c r="A12" s="35" t="s">
        <v>38</v>
      </c>
      <c r="B12" s="77">
        <v>554</v>
      </c>
      <c r="C12" s="77">
        <v>432</v>
      </c>
      <c r="D12" s="78">
        <v>0.77978339350180503</v>
      </c>
      <c r="E12" s="79">
        <v>4.0538194444444446</v>
      </c>
      <c r="F12" s="79">
        <v>1.1154415936664595</v>
      </c>
      <c r="G12" s="77">
        <v>7005</v>
      </c>
      <c r="H12" s="77">
        <v>8798.2686793780704</v>
      </c>
      <c r="I12" s="37">
        <v>7.9406618907041544E-3</v>
      </c>
    </row>
    <row r="13" spans="1:9" x14ac:dyDescent="0.25">
      <c r="A13" s="35" t="s">
        <v>39</v>
      </c>
      <c r="B13" s="77">
        <v>13</v>
      </c>
      <c r="C13" s="77">
        <v>11</v>
      </c>
      <c r="D13" s="78">
        <v>0.84615384615384615</v>
      </c>
      <c r="E13" s="79">
        <v>3.7954545454545454</v>
      </c>
      <c r="F13" s="79">
        <v>1.4393740030517284</v>
      </c>
      <c r="G13" s="77">
        <v>167</v>
      </c>
      <c r="H13" s="77">
        <v>197.36363636363637</v>
      </c>
      <c r="I13" s="37">
        <v>1.7812571575096542E-4</v>
      </c>
    </row>
    <row r="14" spans="1:9" x14ac:dyDescent="0.25">
      <c r="A14" s="35" t="s">
        <v>40</v>
      </c>
      <c r="B14" s="77">
        <v>1592</v>
      </c>
      <c r="C14" s="77">
        <v>1285</v>
      </c>
      <c r="D14" s="78">
        <v>0.80716080402010049</v>
      </c>
      <c r="E14" s="79">
        <v>4.1449416342412455</v>
      </c>
      <c r="F14" s="79">
        <v>1.0824941011773277</v>
      </c>
      <c r="G14" s="77">
        <v>21305</v>
      </c>
      <c r="H14" s="77">
        <v>26394.988326848248</v>
      </c>
      <c r="I14" s="37">
        <v>2.3822150192326315E-2</v>
      </c>
    </row>
    <row r="15" spans="1:9" x14ac:dyDescent="0.25">
      <c r="A15" s="35" t="s">
        <v>41</v>
      </c>
      <c r="B15" s="77">
        <v>3575</v>
      </c>
      <c r="C15" s="77">
        <v>2098</v>
      </c>
      <c r="D15" s="78">
        <v>0.58685314685314682</v>
      </c>
      <c r="E15" s="79">
        <v>4.0753098188751196</v>
      </c>
      <c r="F15" s="79">
        <v>1.0989207480933072</v>
      </c>
      <c r="G15" s="77">
        <v>34200</v>
      </c>
      <c r="H15" s="77">
        <v>43814.131937992082</v>
      </c>
      <c r="I15" s="37">
        <v>3.9543371591931276E-2</v>
      </c>
    </row>
    <row r="16" spans="1:9" x14ac:dyDescent="0.25">
      <c r="A16" s="35" t="s">
        <v>42</v>
      </c>
      <c r="B16" s="77">
        <v>1585</v>
      </c>
      <c r="C16" s="77">
        <v>1342</v>
      </c>
      <c r="D16" s="78">
        <v>0.84668769716088332</v>
      </c>
      <c r="E16" s="79">
        <v>4.1216467958271235</v>
      </c>
      <c r="F16" s="79">
        <v>1.0594796548458159</v>
      </c>
      <c r="G16" s="77">
        <v>22125</v>
      </c>
      <c r="H16" s="77">
        <v>26131.240685543962</v>
      </c>
      <c r="I16" s="37">
        <v>2.3584111218934098E-2</v>
      </c>
    </row>
    <row r="17" spans="1:9" x14ac:dyDescent="0.25">
      <c r="A17" s="35" t="s">
        <v>43</v>
      </c>
      <c r="B17" s="77">
        <v>1399</v>
      </c>
      <c r="C17" s="77">
        <v>958</v>
      </c>
      <c r="D17" s="78">
        <v>0.68477483917083626</v>
      </c>
      <c r="E17" s="79">
        <v>4.2181628392484338</v>
      </c>
      <c r="F17" s="79">
        <v>1.0004716876056523</v>
      </c>
      <c r="G17" s="77">
        <v>16164</v>
      </c>
      <c r="H17" s="77">
        <v>20619.36952770819</v>
      </c>
      <c r="I17" s="37">
        <v>1.8609506913875327E-2</v>
      </c>
    </row>
    <row r="18" spans="1:9" x14ac:dyDescent="0.25">
      <c r="A18" s="35" t="s">
        <v>44</v>
      </c>
      <c r="B18" s="77">
        <v>30</v>
      </c>
      <c r="C18" s="77">
        <v>26</v>
      </c>
      <c r="D18" s="78">
        <v>0.8666666666666667</v>
      </c>
      <c r="E18" s="79">
        <v>4.3173076923076925</v>
      </c>
      <c r="F18" s="79">
        <v>1.1116898353141604</v>
      </c>
      <c r="G18" s="77">
        <v>449</v>
      </c>
      <c r="H18" s="77">
        <v>518.07692307692298</v>
      </c>
      <c r="I18" s="37">
        <v>4.6757763708359389E-4</v>
      </c>
    </row>
    <row r="19" spans="1:9" x14ac:dyDescent="0.25">
      <c r="A19" s="35" t="s">
        <v>45</v>
      </c>
      <c r="B19" s="77">
        <v>50</v>
      </c>
      <c r="C19" s="77">
        <v>45</v>
      </c>
      <c r="D19" s="78">
        <v>0.9</v>
      </c>
      <c r="E19" s="79">
        <v>4.2222222222222223</v>
      </c>
      <c r="F19" s="79">
        <v>0.97499604304356902</v>
      </c>
      <c r="G19" s="77">
        <v>760</v>
      </c>
      <c r="H19" s="77">
        <v>844.44444444444446</v>
      </c>
      <c r="I19" s="37">
        <v>7.6213264940788717E-4</v>
      </c>
    </row>
    <row r="20" spans="1:9" x14ac:dyDescent="0.25">
      <c r="A20" s="35" t="s">
        <v>46</v>
      </c>
      <c r="B20" s="77">
        <v>94</v>
      </c>
      <c r="C20" s="77">
        <v>59</v>
      </c>
      <c r="D20" s="78">
        <v>0.62765957446808507</v>
      </c>
      <c r="E20" s="79">
        <v>4.601694915254237</v>
      </c>
      <c r="F20" s="79">
        <v>0.73230343007728838</v>
      </c>
      <c r="G20" s="77">
        <v>1086</v>
      </c>
      <c r="H20" s="77">
        <v>1390.7884011430513</v>
      </c>
      <c r="I20" s="37">
        <v>1.255222005310555E-3</v>
      </c>
    </row>
    <row r="21" spans="1:9" x14ac:dyDescent="0.25">
      <c r="A21" s="35" t="s">
        <v>47</v>
      </c>
      <c r="B21" s="77">
        <v>81</v>
      </c>
      <c r="C21" s="77">
        <v>76</v>
      </c>
      <c r="D21" s="78">
        <v>0.93827160493827155</v>
      </c>
      <c r="E21" s="79">
        <v>4.6118421052631575</v>
      </c>
      <c r="F21" s="79">
        <v>0.71680341305269568</v>
      </c>
      <c r="G21" s="77">
        <v>1402</v>
      </c>
      <c r="H21" s="77">
        <v>1494.2368421052633</v>
      </c>
      <c r="I21" s="37">
        <v>1.3485868618222411E-3</v>
      </c>
    </row>
    <row r="22" spans="1:9" x14ac:dyDescent="0.25">
      <c r="A22" s="35" t="s">
        <v>48</v>
      </c>
      <c r="B22" s="77">
        <v>3393</v>
      </c>
      <c r="C22" s="77">
        <v>1430</v>
      </c>
      <c r="D22" s="78">
        <v>0.42145593869731801</v>
      </c>
      <c r="E22" s="79">
        <v>4.069230769230769</v>
      </c>
      <c r="F22" s="79">
        <v>1.1132219206643681</v>
      </c>
      <c r="G22" s="77">
        <v>23276</v>
      </c>
      <c r="H22" s="77">
        <v>29242.693824224545</v>
      </c>
      <c r="I22" s="37">
        <v>2.6392277036936741E-2</v>
      </c>
    </row>
    <row r="23" spans="1:9" x14ac:dyDescent="0.25">
      <c r="A23" s="35" t="s">
        <v>49</v>
      </c>
      <c r="B23" s="77">
        <v>41</v>
      </c>
      <c r="C23" s="77">
        <v>27</v>
      </c>
      <c r="D23" s="78">
        <v>0.65853658536585369</v>
      </c>
      <c r="E23" s="79">
        <v>4.2314814814814818</v>
      </c>
      <c r="F23" s="79">
        <v>1.1353452850669381</v>
      </c>
      <c r="G23" s="77">
        <v>457</v>
      </c>
      <c r="H23" s="77">
        <v>584.30787105889351</v>
      </c>
      <c r="I23" s="37">
        <v>5.273527569157855E-4</v>
      </c>
    </row>
    <row r="24" spans="1:9" x14ac:dyDescent="0.25">
      <c r="A24" s="35" t="s">
        <v>50</v>
      </c>
      <c r="B24" s="77">
        <v>1231</v>
      </c>
      <c r="C24" s="77">
        <v>875</v>
      </c>
      <c r="D24" s="78">
        <v>0.71080422420796097</v>
      </c>
      <c r="E24" s="79">
        <v>3.9588571428571431</v>
      </c>
      <c r="F24" s="79">
        <v>1.1306225122940547</v>
      </c>
      <c r="G24" s="77">
        <v>13856</v>
      </c>
      <c r="H24" s="77">
        <v>17620.095238692298</v>
      </c>
      <c r="I24" s="37">
        <v>1.5902585368915097E-2</v>
      </c>
    </row>
    <row r="25" spans="1:9" x14ac:dyDescent="0.25">
      <c r="A25" s="35" t="s">
        <v>51</v>
      </c>
      <c r="B25" s="77">
        <v>491</v>
      </c>
      <c r="C25" s="77">
        <v>467</v>
      </c>
      <c r="D25" s="78">
        <v>0.95112016293279023</v>
      </c>
      <c r="E25" s="79">
        <v>4.2617773019271947</v>
      </c>
      <c r="F25" s="79">
        <v>0.99274426046170616</v>
      </c>
      <c r="G25" s="77">
        <v>7961</v>
      </c>
      <c r="H25" s="77">
        <v>8370.13062098501</v>
      </c>
      <c r="I25" s="37">
        <v>7.5542563729674352E-3</v>
      </c>
    </row>
    <row r="26" spans="1:9" x14ac:dyDescent="0.25">
      <c r="A26" s="35" t="s">
        <v>52</v>
      </c>
      <c r="B26" s="77">
        <v>220</v>
      </c>
      <c r="C26" s="77">
        <v>71</v>
      </c>
      <c r="D26" s="78">
        <v>0.32272727272727275</v>
      </c>
      <c r="E26" s="79">
        <v>3.1690140845070425</v>
      </c>
      <c r="F26" s="79">
        <v>1.3736546862238426</v>
      </c>
      <c r="G26" s="77">
        <v>900</v>
      </c>
      <c r="H26" s="77">
        <v>1099.0686337809918</v>
      </c>
      <c r="I26" s="37">
        <v>9.9193747469756947E-4</v>
      </c>
    </row>
    <row r="27" spans="1:9" x14ac:dyDescent="0.25">
      <c r="A27" s="35" t="s">
        <v>53</v>
      </c>
      <c r="B27" s="77">
        <v>1496</v>
      </c>
      <c r="C27" s="77">
        <v>1148</v>
      </c>
      <c r="D27" s="78">
        <v>0.76737967914438499</v>
      </c>
      <c r="E27" s="79">
        <v>4.2293118466898951</v>
      </c>
      <c r="F27" s="79">
        <v>1.0182924733534218</v>
      </c>
      <c r="G27" s="77">
        <v>19421</v>
      </c>
      <c r="H27" s="77">
        <v>24458.079765068702</v>
      </c>
      <c r="I27" s="37">
        <v>2.2074040812767263E-2</v>
      </c>
    </row>
    <row r="28" spans="1:9" x14ac:dyDescent="0.25">
      <c r="A28" s="35" t="s">
        <v>54</v>
      </c>
      <c r="B28" s="77">
        <v>350</v>
      </c>
      <c r="C28" s="77">
        <v>218</v>
      </c>
      <c r="D28" s="78">
        <v>0.62285714285714289</v>
      </c>
      <c r="E28" s="79">
        <v>4.432339449541284</v>
      </c>
      <c r="F28" s="79">
        <v>0.87525096500745925</v>
      </c>
      <c r="G28" s="77">
        <v>3865</v>
      </c>
      <c r="H28" s="77">
        <v>4950.4536989795906</v>
      </c>
      <c r="I28" s="37">
        <v>4.4679107289959889E-3</v>
      </c>
    </row>
    <row r="29" spans="1:9" x14ac:dyDescent="0.25">
      <c r="A29" s="35" t="s">
        <v>55</v>
      </c>
      <c r="B29" s="77">
        <v>310</v>
      </c>
      <c r="C29" s="77">
        <v>287</v>
      </c>
      <c r="D29" s="78">
        <v>0.9258064516129032</v>
      </c>
      <c r="E29" s="79">
        <v>4.3527874564459932</v>
      </c>
      <c r="F29" s="79">
        <v>0.94450597310046069</v>
      </c>
      <c r="G29" s="77">
        <v>4997</v>
      </c>
      <c r="H29" s="77">
        <v>5397.4564459930316</v>
      </c>
      <c r="I29" s="37">
        <v>4.8713421093730435E-3</v>
      </c>
    </row>
    <row r="30" spans="1:9" x14ac:dyDescent="0.25">
      <c r="A30" s="35" t="s">
        <v>56</v>
      </c>
      <c r="B30" s="77">
        <v>36</v>
      </c>
      <c r="C30" s="77">
        <v>34</v>
      </c>
      <c r="D30" s="78">
        <v>0.94444444444444442</v>
      </c>
      <c r="E30" s="79">
        <v>4.4264705882352944</v>
      </c>
      <c r="F30" s="79">
        <v>0.92061642505232522</v>
      </c>
      <c r="G30" s="77">
        <v>602</v>
      </c>
      <c r="H30" s="77">
        <v>637.41176470588232</v>
      </c>
      <c r="I30" s="37">
        <v>5.7528037539361285E-4</v>
      </c>
    </row>
    <row r="31" spans="1:9" x14ac:dyDescent="0.25">
      <c r="A31" s="35" t="s">
        <v>57</v>
      </c>
      <c r="B31" s="77">
        <v>2767</v>
      </c>
      <c r="C31" s="77">
        <v>322</v>
      </c>
      <c r="D31" s="78">
        <v>0.11637152150343331</v>
      </c>
      <c r="E31" s="79">
        <v>4.3206521739130439</v>
      </c>
      <c r="F31" s="79">
        <v>0.92689735413581043</v>
      </c>
      <c r="G31" s="77">
        <v>5565</v>
      </c>
      <c r="H31" s="77">
        <v>6113.2546472579597</v>
      </c>
      <c r="I31" s="37">
        <v>5.5173682430760644E-3</v>
      </c>
    </row>
    <row r="32" spans="1:9" x14ac:dyDescent="0.25">
      <c r="A32" s="35" t="s">
        <v>58</v>
      </c>
      <c r="B32" s="77">
        <v>84</v>
      </c>
      <c r="C32" s="77">
        <v>57</v>
      </c>
      <c r="D32" s="78">
        <v>0.6785714285714286</v>
      </c>
      <c r="E32" s="79">
        <v>4.4649122807017543</v>
      </c>
      <c r="F32" s="79">
        <v>0.90495540804557772</v>
      </c>
      <c r="G32" s="77">
        <v>1018</v>
      </c>
      <c r="H32" s="77">
        <v>1299.4026626275513</v>
      </c>
      <c r="I32" s="37">
        <v>1.1727440454268405E-3</v>
      </c>
    </row>
    <row r="33" spans="1:9" x14ac:dyDescent="0.25">
      <c r="A33" s="35" t="s">
        <v>59</v>
      </c>
      <c r="B33" s="77">
        <v>25</v>
      </c>
      <c r="C33" s="77">
        <v>19</v>
      </c>
      <c r="D33" s="78">
        <v>0.76</v>
      </c>
      <c r="E33" s="79">
        <v>4</v>
      </c>
      <c r="F33" s="79">
        <v>1.0513149660756933</v>
      </c>
      <c r="G33" s="77">
        <v>304</v>
      </c>
      <c r="H33" s="77">
        <v>383.42</v>
      </c>
      <c r="I33" s="37">
        <v>3.4604632946365121E-4</v>
      </c>
    </row>
    <row r="34" spans="1:9" x14ac:dyDescent="0.25">
      <c r="A34" s="35" t="s">
        <v>60</v>
      </c>
      <c r="B34" s="77">
        <v>1098</v>
      </c>
      <c r="C34" s="77">
        <v>855</v>
      </c>
      <c r="D34" s="78">
        <v>0.77868852459016391</v>
      </c>
      <c r="E34" s="79">
        <v>4.1897660818713449</v>
      </c>
      <c r="F34" s="79">
        <v>1.0524049057435949</v>
      </c>
      <c r="G34" s="77">
        <v>14329</v>
      </c>
      <c r="H34" s="77">
        <v>18001.594470152511</v>
      </c>
      <c r="I34" s="37">
        <v>1.6246898155780704E-2</v>
      </c>
    </row>
    <row r="35" spans="1:9" x14ac:dyDescent="0.25">
      <c r="A35" s="35" t="s">
        <v>61</v>
      </c>
      <c r="B35" s="77">
        <v>128</v>
      </c>
      <c r="C35" s="77">
        <v>90</v>
      </c>
      <c r="D35" s="78">
        <v>0.703125</v>
      </c>
      <c r="E35" s="79">
        <v>4.3583333333333334</v>
      </c>
      <c r="F35" s="79">
        <v>0.90488642626820492</v>
      </c>
      <c r="G35" s="77">
        <v>1569</v>
      </c>
      <c r="H35" s="77">
        <v>1997.2453536987305</v>
      </c>
      <c r="I35" s="37">
        <v>1.8025648732089548E-3</v>
      </c>
    </row>
    <row r="36" spans="1:9" x14ac:dyDescent="0.25">
      <c r="A36" s="35" t="s">
        <v>62</v>
      </c>
      <c r="B36" s="77">
        <v>4667</v>
      </c>
      <c r="C36" s="77">
        <v>2215</v>
      </c>
      <c r="D36" s="78">
        <v>0.47460895650310692</v>
      </c>
      <c r="E36" s="79">
        <v>4.142663656884876</v>
      </c>
      <c r="F36" s="79">
        <v>1.0558700336484741</v>
      </c>
      <c r="G36" s="77">
        <v>36704</v>
      </c>
      <c r="H36" s="77">
        <v>46576.145447093557</v>
      </c>
      <c r="I36" s="37">
        <v>4.2036159231474295E-2</v>
      </c>
    </row>
    <row r="37" spans="1:9" x14ac:dyDescent="0.25">
      <c r="A37" s="35" t="s">
        <v>63</v>
      </c>
      <c r="B37" s="77">
        <v>132</v>
      </c>
      <c r="C37" s="77">
        <v>104</v>
      </c>
      <c r="D37" s="78">
        <v>0.78787878787878785</v>
      </c>
      <c r="E37" s="79">
        <v>4.3293269230769234</v>
      </c>
      <c r="F37" s="79">
        <v>0.90654963420385648</v>
      </c>
      <c r="G37" s="77">
        <v>1801</v>
      </c>
      <c r="H37" s="77">
        <v>2257.8652433425164</v>
      </c>
      <c r="I37" s="37">
        <v>2.0377809709515187E-3</v>
      </c>
    </row>
    <row r="38" spans="1:9" x14ac:dyDescent="0.25">
      <c r="A38" s="35" t="s">
        <v>64</v>
      </c>
      <c r="B38" s="77">
        <v>68</v>
      </c>
      <c r="C38" s="77">
        <v>54</v>
      </c>
      <c r="D38" s="78">
        <v>0.79411764705882348</v>
      </c>
      <c r="E38" s="79">
        <v>4.7731481481481479</v>
      </c>
      <c r="F38" s="79">
        <v>0.64508203346859494</v>
      </c>
      <c r="G38" s="77">
        <v>1031</v>
      </c>
      <c r="H38" s="77">
        <v>1290.6173496972317</v>
      </c>
      <c r="I38" s="37">
        <v>1.1648150764301095E-3</v>
      </c>
    </row>
    <row r="39" spans="1:9" x14ac:dyDescent="0.25">
      <c r="A39" s="35" t="s">
        <v>65</v>
      </c>
      <c r="B39" s="77">
        <v>167</v>
      </c>
      <c r="C39" s="77">
        <v>146</v>
      </c>
      <c r="D39" s="78">
        <v>0.87425149700598803</v>
      </c>
      <c r="E39" s="79">
        <v>4.506849315068493</v>
      </c>
      <c r="F39" s="79">
        <v>0.8171666329832471</v>
      </c>
      <c r="G39" s="77">
        <v>2632</v>
      </c>
      <c r="H39" s="77">
        <v>3010.5753424657532</v>
      </c>
      <c r="I39" s="37">
        <v>2.7171210339420179E-3</v>
      </c>
    </row>
    <row r="40" spans="1:9" x14ac:dyDescent="0.25">
      <c r="A40" s="35" t="s">
        <v>66</v>
      </c>
      <c r="B40" s="77">
        <v>1219</v>
      </c>
      <c r="C40" s="77">
        <v>955</v>
      </c>
      <c r="D40" s="78">
        <v>0.78342904019688264</v>
      </c>
      <c r="E40" s="79">
        <v>4.23848167539267</v>
      </c>
      <c r="F40" s="79">
        <v>1.0054489234278996</v>
      </c>
      <c r="G40" s="77">
        <v>16191</v>
      </c>
      <c r="H40" s="77">
        <v>20319.120444341239</v>
      </c>
      <c r="I40" s="37">
        <v>1.8338524458020235E-2</v>
      </c>
    </row>
    <row r="41" spans="1:9" x14ac:dyDescent="0.25">
      <c r="A41" s="35" t="s">
        <v>67</v>
      </c>
      <c r="B41" s="77">
        <v>81</v>
      </c>
      <c r="C41" s="77">
        <v>67</v>
      </c>
      <c r="D41" s="78">
        <v>0.8271604938271605</v>
      </c>
      <c r="E41" s="79">
        <v>4.2873134328358207</v>
      </c>
      <c r="F41" s="79">
        <v>1.0164264031906804</v>
      </c>
      <c r="G41" s="77">
        <v>1149</v>
      </c>
      <c r="H41" s="77">
        <v>1389.0895522388059</v>
      </c>
      <c r="I41" s="37">
        <v>1.2536887508438411E-3</v>
      </c>
    </row>
    <row r="42" spans="1:9" x14ac:dyDescent="0.25">
      <c r="A42" s="35" t="s">
        <v>68</v>
      </c>
      <c r="B42" s="77">
        <v>57</v>
      </c>
      <c r="C42" s="77">
        <v>32</v>
      </c>
      <c r="D42" s="78">
        <v>0.56140350877192979</v>
      </c>
      <c r="E42" s="79">
        <v>4.4921875</v>
      </c>
      <c r="F42" s="79">
        <v>0.73946870443836232</v>
      </c>
      <c r="G42" s="77">
        <v>575</v>
      </c>
      <c r="H42" s="77">
        <v>736.04955370883351</v>
      </c>
      <c r="I42" s="37">
        <v>6.6430349581216529E-4</v>
      </c>
    </row>
    <row r="43" spans="1:9" x14ac:dyDescent="0.25">
      <c r="A43" s="35" t="s">
        <v>69</v>
      </c>
      <c r="B43" s="77">
        <v>18</v>
      </c>
      <c r="C43" s="77">
        <v>15</v>
      </c>
      <c r="D43" s="78">
        <v>0.83333333333333337</v>
      </c>
      <c r="E43" s="79">
        <v>4.8166666666666664</v>
      </c>
      <c r="F43" s="79">
        <v>0.4278499217664512</v>
      </c>
      <c r="G43" s="77">
        <v>289</v>
      </c>
      <c r="H43" s="77">
        <v>346.8</v>
      </c>
      <c r="I43" s="37">
        <v>3.1299584543840759E-4</v>
      </c>
    </row>
    <row r="44" spans="1:9" ht="24" x14ac:dyDescent="0.25">
      <c r="A44" s="35" t="s">
        <v>70</v>
      </c>
      <c r="B44" s="77">
        <v>15</v>
      </c>
      <c r="C44" s="77">
        <v>15</v>
      </c>
      <c r="D44" s="78">
        <v>1</v>
      </c>
      <c r="E44" s="79">
        <v>4.2666666666666666</v>
      </c>
      <c r="F44" s="79">
        <v>0.96378881965339713</v>
      </c>
      <c r="G44" s="77">
        <v>256</v>
      </c>
      <c r="H44" s="77">
        <v>256</v>
      </c>
      <c r="I44" s="37">
        <v>2.3104652950470684E-4</v>
      </c>
    </row>
    <row r="45" spans="1:9" x14ac:dyDescent="0.25">
      <c r="A45" s="35" t="s">
        <v>71</v>
      </c>
      <c r="B45" s="77">
        <v>450</v>
      </c>
      <c r="C45" s="77">
        <v>402</v>
      </c>
      <c r="D45" s="78">
        <v>0.89333333333333331</v>
      </c>
      <c r="E45" s="79">
        <v>4.2189054726368163</v>
      </c>
      <c r="F45" s="79">
        <v>1.0040172026929519</v>
      </c>
      <c r="G45" s="77">
        <v>6784</v>
      </c>
      <c r="H45" s="77">
        <v>7594.0298507462694</v>
      </c>
      <c r="I45" s="37">
        <v>6.8538056326955957E-3</v>
      </c>
    </row>
    <row r="46" spans="1:9" x14ac:dyDescent="0.25">
      <c r="A46" s="35" t="s">
        <v>72</v>
      </c>
      <c r="B46" s="77">
        <v>33</v>
      </c>
      <c r="C46" s="77">
        <v>21</v>
      </c>
      <c r="D46" s="78">
        <v>0.63636363636363635</v>
      </c>
      <c r="E46" s="79">
        <v>3.7738095238095237</v>
      </c>
      <c r="F46" s="79">
        <v>1.061795317870706</v>
      </c>
      <c r="G46" s="77">
        <v>317</v>
      </c>
      <c r="H46" s="77">
        <v>405.82877066115702</v>
      </c>
      <c r="I46" s="37">
        <v>3.6627081654071067E-4</v>
      </c>
    </row>
    <row r="47" spans="1:9" x14ac:dyDescent="0.25">
      <c r="A47" s="35" t="s">
        <v>73</v>
      </c>
      <c r="B47" s="77">
        <v>30</v>
      </c>
      <c r="C47" s="77">
        <v>26</v>
      </c>
      <c r="D47" s="78">
        <v>0.8666666666666667</v>
      </c>
      <c r="E47" s="79">
        <v>4.0576923076923075</v>
      </c>
      <c r="F47" s="79">
        <v>1.158803453475602</v>
      </c>
      <c r="G47" s="77">
        <v>422</v>
      </c>
      <c r="H47" s="77">
        <v>486.92307692307691</v>
      </c>
      <c r="I47" s="37">
        <v>4.3946049632355601E-4</v>
      </c>
    </row>
    <row r="48" spans="1:9" x14ac:dyDescent="0.25">
      <c r="A48" s="35" t="s">
        <v>74</v>
      </c>
      <c r="B48" s="77">
        <v>1055</v>
      </c>
      <c r="C48" s="77">
        <v>873</v>
      </c>
      <c r="D48" s="78">
        <v>0.82748815165876777</v>
      </c>
      <c r="E48" s="79">
        <v>4.3024054982817868</v>
      </c>
      <c r="F48" s="79">
        <v>0.97662541018242333</v>
      </c>
      <c r="G48" s="77">
        <v>15024</v>
      </c>
      <c r="H48" s="77">
        <v>18156.151202749141</v>
      </c>
      <c r="I48" s="37">
        <v>1.6386389549054289E-2</v>
      </c>
    </row>
    <row r="49" spans="1:9" ht="24" x14ac:dyDescent="0.25">
      <c r="A49" s="35" t="s">
        <v>75</v>
      </c>
      <c r="B49" s="77">
        <v>52</v>
      </c>
      <c r="C49" s="77">
        <v>51</v>
      </c>
      <c r="D49" s="78">
        <v>0.98076923076923073</v>
      </c>
      <c r="E49" s="79">
        <v>4.2892156862745097</v>
      </c>
      <c r="F49" s="79">
        <v>0.93393610046616315</v>
      </c>
      <c r="G49" s="77">
        <v>875</v>
      </c>
      <c r="H49" s="77">
        <v>892.15686274509812</v>
      </c>
      <c r="I49" s="37">
        <v>8.0519432387133596E-4</v>
      </c>
    </row>
    <row r="50" spans="1:9" x14ac:dyDescent="0.25">
      <c r="A50" s="35" t="s">
        <v>76</v>
      </c>
      <c r="B50" s="77">
        <v>1256</v>
      </c>
      <c r="C50" s="77">
        <v>948</v>
      </c>
      <c r="D50" s="78">
        <v>0.75477707006369432</v>
      </c>
      <c r="E50" s="79">
        <v>4.191191983122363</v>
      </c>
      <c r="F50" s="79">
        <v>1.0144506801968056</v>
      </c>
      <c r="G50" s="77">
        <v>15893</v>
      </c>
      <c r="H50" s="77">
        <v>20065.4595492591</v>
      </c>
      <c r="I50" s="37">
        <v>1.8109589030364821E-2</v>
      </c>
    </row>
    <row r="51" spans="1:9" x14ac:dyDescent="0.25">
      <c r="A51" s="35" t="s">
        <v>77</v>
      </c>
      <c r="B51" s="77">
        <v>820</v>
      </c>
      <c r="C51" s="77">
        <v>365</v>
      </c>
      <c r="D51" s="78">
        <v>0.4451219512195122</v>
      </c>
      <c r="E51" s="79">
        <v>4.2931506849315069</v>
      </c>
      <c r="F51" s="79">
        <v>0.97451480967728432</v>
      </c>
      <c r="G51" s="77">
        <v>6268</v>
      </c>
      <c r="H51" s="77">
        <v>7913.4126310603797</v>
      </c>
      <c r="I51" s="37">
        <v>7.142056738067234E-3</v>
      </c>
    </row>
    <row r="52" spans="1:9" x14ac:dyDescent="0.25">
      <c r="A52" s="35" t="s">
        <v>78</v>
      </c>
      <c r="B52" s="77">
        <v>89</v>
      </c>
      <c r="C52" s="77">
        <v>43</v>
      </c>
      <c r="D52" s="78">
        <v>0.48314606741573035</v>
      </c>
      <c r="E52" s="79">
        <v>4.4534883720930232</v>
      </c>
      <c r="F52" s="79">
        <v>0.89126219283464481</v>
      </c>
      <c r="G52" s="77">
        <v>766</v>
      </c>
      <c r="H52" s="77">
        <v>973.26593075369271</v>
      </c>
      <c r="I52" s="37">
        <v>8.7839732650706655E-4</v>
      </c>
    </row>
    <row r="53" spans="1:9" x14ac:dyDescent="0.25">
      <c r="A53" s="35" t="s">
        <v>79</v>
      </c>
      <c r="B53" s="77">
        <v>312</v>
      </c>
      <c r="C53" s="77">
        <v>283</v>
      </c>
      <c r="D53" s="78">
        <v>0.90705128205128205</v>
      </c>
      <c r="E53" s="79">
        <v>4.2508833922261484</v>
      </c>
      <c r="F53" s="79">
        <v>1.0047366252154193</v>
      </c>
      <c r="G53" s="77">
        <v>4812</v>
      </c>
      <c r="H53" s="77">
        <v>5305.1024734982338</v>
      </c>
      <c r="I53" s="37">
        <v>4.7879902936273557E-3</v>
      </c>
    </row>
    <row r="54" spans="1:9" x14ac:dyDescent="0.25">
      <c r="A54" s="35" t="s">
        <v>80</v>
      </c>
      <c r="B54" s="77">
        <v>1123</v>
      </c>
      <c r="C54" s="77">
        <v>443</v>
      </c>
      <c r="D54" s="78">
        <v>0.39447907390917186</v>
      </c>
      <c r="E54" s="79">
        <v>4.292325056433409</v>
      </c>
      <c r="F54" s="79">
        <v>0.96337431948329089</v>
      </c>
      <c r="G54" s="77">
        <v>7606</v>
      </c>
      <c r="H54" s="77">
        <v>9494.1963272095891</v>
      </c>
      <c r="I54" s="37">
        <v>8.5687543431176155E-3</v>
      </c>
    </row>
    <row r="55" spans="1:9" x14ac:dyDescent="0.25">
      <c r="A55" s="35" t="s">
        <v>81</v>
      </c>
      <c r="B55" s="77">
        <v>69</v>
      </c>
      <c r="C55" s="77">
        <v>57</v>
      </c>
      <c r="D55" s="78">
        <v>0.82608695652173914</v>
      </c>
      <c r="E55" s="79">
        <v>4.3245614035087723</v>
      </c>
      <c r="F55" s="79">
        <v>0.8785515794809956</v>
      </c>
      <c r="G55" s="77">
        <v>986</v>
      </c>
      <c r="H55" s="77">
        <v>1193.578947368421</v>
      </c>
      <c r="I55" s="37">
        <v>1.0772354432787299E-3</v>
      </c>
    </row>
    <row r="56" spans="1:9" ht="24" x14ac:dyDescent="0.25">
      <c r="A56" s="35" t="s">
        <v>82</v>
      </c>
      <c r="B56" s="77">
        <v>5</v>
      </c>
      <c r="C56" s="77">
        <v>5</v>
      </c>
      <c r="D56" s="78">
        <v>1</v>
      </c>
      <c r="E56" s="79">
        <v>4.8</v>
      </c>
      <c r="F56" s="79">
        <v>0.40000000000000019</v>
      </c>
      <c r="G56" s="77">
        <v>96</v>
      </c>
      <c r="H56" s="77">
        <v>96</v>
      </c>
      <c r="I56" s="37">
        <v>8.6642448564265066E-5</v>
      </c>
    </row>
    <row r="57" spans="1:9" x14ac:dyDescent="0.25">
      <c r="A57" s="35" t="s">
        <v>83</v>
      </c>
      <c r="B57" s="77">
        <v>68</v>
      </c>
      <c r="C57" s="77">
        <v>62</v>
      </c>
      <c r="D57" s="78">
        <v>0.91176470588235292</v>
      </c>
      <c r="E57" s="79">
        <v>4.375</v>
      </c>
      <c r="F57" s="79">
        <v>0.90724014319217372</v>
      </c>
      <c r="G57" s="77">
        <v>1085</v>
      </c>
      <c r="H57" s="77">
        <v>1190</v>
      </c>
      <c r="I57" s="37">
        <v>1.0740053519945358E-3</v>
      </c>
    </row>
    <row r="58" spans="1:9" x14ac:dyDescent="0.25">
      <c r="A58" s="35" t="s">
        <v>84</v>
      </c>
      <c r="B58" s="77">
        <v>767</v>
      </c>
      <c r="C58" s="77">
        <v>519</v>
      </c>
      <c r="D58" s="78">
        <v>0.67666232073011734</v>
      </c>
      <c r="E58" s="79">
        <v>4.1734104046242777</v>
      </c>
      <c r="F58" s="79">
        <v>0.9979681318868272</v>
      </c>
      <c r="G58" s="77">
        <v>8664</v>
      </c>
      <c r="H58" s="77">
        <v>11060.969302077723</v>
      </c>
      <c r="I58" s="37">
        <v>9.9828069148560836E-3</v>
      </c>
    </row>
    <row r="59" spans="1:9" x14ac:dyDescent="0.25">
      <c r="A59" s="35" t="s">
        <v>85</v>
      </c>
      <c r="B59" s="77">
        <v>2382</v>
      </c>
      <c r="C59" s="77">
        <v>815</v>
      </c>
      <c r="D59" s="78">
        <v>0.34214945424013432</v>
      </c>
      <c r="E59" s="79">
        <v>3.9070552147239264</v>
      </c>
      <c r="F59" s="79">
        <v>1.1781286151185486</v>
      </c>
      <c r="G59" s="77">
        <v>12737</v>
      </c>
      <c r="H59" s="77">
        <v>15657.684612817116</v>
      </c>
      <c r="I59" s="37">
        <v>1.4131459726057205E-2</v>
      </c>
    </row>
    <row r="60" spans="1:9" x14ac:dyDescent="0.25">
      <c r="A60" s="35" t="s">
        <v>86</v>
      </c>
      <c r="B60" s="77">
        <v>1160</v>
      </c>
      <c r="C60" s="77">
        <v>803</v>
      </c>
      <c r="D60" s="78">
        <v>0.6922413793103448</v>
      </c>
      <c r="E60" s="79">
        <v>4.1740348692403488</v>
      </c>
      <c r="F60" s="79">
        <v>1.0527368275945905</v>
      </c>
      <c r="G60" s="77">
        <v>13407</v>
      </c>
      <c r="H60" s="77">
        <v>17088.599152445939</v>
      </c>
      <c r="I60" s="37">
        <v>1.5422896594803552E-2</v>
      </c>
    </row>
    <row r="61" spans="1:9" x14ac:dyDescent="0.25">
      <c r="A61" s="35" t="s">
        <v>87</v>
      </c>
      <c r="B61" s="77">
        <v>224</v>
      </c>
      <c r="C61" s="77">
        <v>191</v>
      </c>
      <c r="D61" s="78">
        <v>0.8526785714285714</v>
      </c>
      <c r="E61" s="79">
        <v>4.255235602094241</v>
      </c>
      <c r="F61" s="79">
        <v>1.0189494240563877</v>
      </c>
      <c r="G61" s="77">
        <v>3251</v>
      </c>
      <c r="H61" s="77">
        <v>3812.6910994764403</v>
      </c>
      <c r="I61" s="37">
        <v>3.4410509633106116E-3</v>
      </c>
    </row>
    <row r="62" spans="1:9" x14ac:dyDescent="0.25">
      <c r="A62" s="35" t="s">
        <v>88</v>
      </c>
      <c r="B62" s="77">
        <v>755</v>
      </c>
      <c r="C62" s="77">
        <v>714</v>
      </c>
      <c r="D62" s="78">
        <v>0.94569536423841061</v>
      </c>
      <c r="E62" s="79">
        <v>4.2226890756302522</v>
      </c>
      <c r="F62" s="79">
        <v>0.99866327813830458</v>
      </c>
      <c r="G62" s="77">
        <v>12060</v>
      </c>
      <c r="H62" s="77">
        <v>12752.521008403362</v>
      </c>
      <c r="I62" s="37">
        <v>1.1509475474326021E-2</v>
      </c>
    </row>
    <row r="63" spans="1:9" x14ac:dyDescent="0.25">
      <c r="A63" s="35" t="s">
        <v>89</v>
      </c>
      <c r="B63" s="77">
        <v>94</v>
      </c>
      <c r="C63" s="77">
        <v>52</v>
      </c>
      <c r="D63" s="78">
        <v>0.55319148936170215</v>
      </c>
      <c r="E63" s="79">
        <v>4.322115384615385</v>
      </c>
      <c r="F63" s="79">
        <v>0.97423112985507554</v>
      </c>
      <c r="G63" s="77">
        <v>899</v>
      </c>
      <c r="H63" s="77">
        <v>1150.3048890900861</v>
      </c>
      <c r="I63" s="37">
        <v>1.0381795019396918E-3</v>
      </c>
    </row>
    <row r="64" spans="1:9" x14ac:dyDescent="0.25">
      <c r="A64" s="35" t="s">
        <v>90</v>
      </c>
      <c r="B64" s="77">
        <v>31</v>
      </c>
      <c r="C64" s="77">
        <v>17</v>
      </c>
      <c r="D64" s="78">
        <v>0.54838709677419351</v>
      </c>
      <c r="E64" s="79">
        <v>4.2941176470588234</v>
      </c>
      <c r="F64" s="79">
        <v>0.94025690371445947</v>
      </c>
      <c r="G64" s="77">
        <v>292</v>
      </c>
      <c r="H64" s="77">
        <v>373.51729968782524</v>
      </c>
      <c r="I64" s="37">
        <v>3.3710888985484977E-4</v>
      </c>
    </row>
    <row r="65" spans="1:9" x14ac:dyDescent="0.25">
      <c r="A65" s="35" t="s">
        <v>91</v>
      </c>
      <c r="B65" s="77">
        <v>54</v>
      </c>
      <c r="C65" s="77">
        <v>42</v>
      </c>
      <c r="D65" s="78">
        <v>0.77777777777777779</v>
      </c>
      <c r="E65" s="79">
        <v>4.3154761904761907</v>
      </c>
      <c r="F65" s="79">
        <v>1.000832278372908</v>
      </c>
      <c r="G65" s="77">
        <v>725</v>
      </c>
      <c r="H65" s="77">
        <v>911.00501543209873</v>
      </c>
      <c r="I65" s="37">
        <v>8.2220526241003251E-4</v>
      </c>
    </row>
    <row r="66" spans="1:9" x14ac:dyDescent="0.25">
      <c r="A66" s="35" t="s">
        <v>92</v>
      </c>
      <c r="B66" s="77">
        <v>75</v>
      </c>
      <c r="C66" s="77">
        <v>65</v>
      </c>
      <c r="D66" s="78">
        <v>0.8666666666666667</v>
      </c>
      <c r="E66" s="79">
        <v>4.3884615384615389</v>
      </c>
      <c r="F66" s="79">
        <v>0.84527051795310271</v>
      </c>
      <c r="G66" s="77">
        <v>1141</v>
      </c>
      <c r="H66" s="77">
        <v>1316.5384615384614</v>
      </c>
      <c r="I66" s="37">
        <v>1.1882095410075293E-3</v>
      </c>
    </row>
    <row r="67" spans="1:9" x14ac:dyDescent="0.25">
      <c r="A67" s="35" t="s">
        <v>93</v>
      </c>
      <c r="B67" s="77">
        <v>38</v>
      </c>
      <c r="C67" s="77">
        <v>18</v>
      </c>
      <c r="D67" s="78">
        <v>0.47368421052631576</v>
      </c>
      <c r="E67" s="79">
        <v>4.083333333333333</v>
      </c>
      <c r="F67" s="79">
        <v>1.2990381056766593</v>
      </c>
      <c r="G67" s="77">
        <v>294</v>
      </c>
      <c r="H67" s="77">
        <v>373.02268005540168</v>
      </c>
      <c r="I67" s="37">
        <v>3.3666248302087964E-4</v>
      </c>
    </row>
    <row r="68" spans="1:9" x14ac:dyDescent="0.25">
      <c r="A68" s="35" t="s">
        <v>94</v>
      </c>
      <c r="B68" s="77">
        <v>24</v>
      </c>
      <c r="C68" s="77">
        <v>19</v>
      </c>
      <c r="D68" s="78">
        <v>0.79166666666666663</v>
      </c>
      <c r="E68" s="79">
        <v>3.8684210526315788</v>
      </c>
      <c r="F68" s="79">
        <v>1.3508487123905903</v>
      </c>
      <c r="G68" s="77">
        <v>294</v>
      </c>
      <c r="H68" s="77">
        <v>368.24967447916674</v>
      </c>
      <c r="I68" s="37">
        <v>3.3235472374863083E-4</v>
      </c>
    </row>
    <row r="69" spans="1:9" x14ac:dyDescent="0.25">
      <c r="A69" s="35" t="s">
        <v>95</v>
      </c>
      <c r="B69" s="77">
        <v>18</v>
      </c>
      <c r="C69" s="77">
        <v>14</v>
      </c>
      <c r="D69" s="78">
        <v>0.77777777777777779</v>
      </c>
      <c r="E69" s="79">
        <v>4.375</v>
      </c>
      <c r="F69" s="79">
        <v>0.85695682505013049</v>
      </c>
      <c r="G69" s="77">
        <v>245</v>
      </c>
      <c r="H69" s="77">
        <v>307.85686728395058</v>
      </c>
      <c r="I69" s="37">
        <v>2.7784867488339025E-4</v>
      </c>
    </row>
    <row r="70" spans="1:9" x14ac:dyDescent="0.25">
      <c r="A70" s="35" t="s">
        <v>96</v>
      </c>
      <c r="B70" s="77">
        <v>523</v>
      </c>
      <c r="C70" s="77">
        <v>424</v>
      </c>
      <c r="D70" s="78">
        <v>0.81070745697896751</v>
      </c>
      <c r="E70" s="79">
        <v>4.1356132075471699</v>
      </c>
      <c r="F70" s="79">
        <v>1.0948014386244842</v>
      </c>
      <c r="G70" s="77">
        <v>7014</v>
      </c>
      <c r="H70" s="77">
        <v>8651.7028301886785</v>
      </c>
      <c r="I70" s="37">
        <v>7.8083824735200947E-3</v>
      </c>
    </row>
    <row r="71" spans="1:9" x14ac:dyDescent="0.25">
      <c r="A71" s="35" t="s">
        <v>97</v>
      </c>
      <c r="B71" s="77">
        <v>792</v>
      </c>
      <c r="C71" s="77">
        <v>653</v>
      </c>
      <c r="D71" s="78">
        <v>0.8244949494949495</v>
      </c>
      <c r="E71" s="79">
        <v>4.0505359877488516</v>
      </c>
      <c r="F71" s="79">
        <v>1.1484941285235732</v>
      </c>
      <c r="G71" s="77">
        <v>10580</v>
      </c>
      <c r="H71" s="77">
        <v>12832.098009188363</v>
      </c>
      <c r="I71" s="37">
        <v>1.1581295747215739E-2</v>
      </c>
    </row>
    <row r="72" spans="1:9" x14ac:dyDescent="0.25">
      <c r="A72" s="35" t="s">
        <v>98</v>
      </c>
      <c r="B72" s="77">
        <v>786</v>
      </c>
      <c r="C72" s="77">
        <v>541</v>
      </c>
      <c r="D72" s="78">
        <v>0.68829516539440205</v>
      </c>
      <c r="E72" s="79">
        <v>4.0194085027726434</v>
      </c>
      <c r="F72" s="79">
        <v>1.1348912760068846</v>
      </c>
      <c r="G72" s="77">
        <v>8698</v>
      </c>
      <c r="H72" s="77">
        <v>11091.335997542068</v>
      </c>
      <c r="I72" s="37">
        <v>1.0010213632041878E-2</v>
      </c>
    </row>
    <row r="73" spans="1:9" x14ac:dyDescent="0.25">
      <c r="A73" s="35" t="s">
        <v>99</v>
      </c>
      <c r="B73" s="77">
        <v>3203</v>
      </c>
      <c r="C73" s="77">
        <v>1281</v>
      </c>
      <c r="D73" s="78">
        <v>0.39993755853886981</v>
      </c>
      <c r="E73" s="79">
        <v>4.1557377049180326</v>
      </c>
      <c r="F73" s="79">
        <v>1.0554236445023373</v>
      </c>
      <c r="G73" s="77">
        <v>21294</v>
      </c>
      <c r="H73" s="77">
        <v>26617.084426239635</v>
      </c>
      <c r="I73" s="37">
        <v>2.4022597586783004E-2</v>
      </c>
    </row>
    <row r="74" spans="1:9" x14ac:dyDescent="0.25">
      <c r="A74" s="35" t="s">
        <v>100</v>
      </c>
      <c r="B74" s="77">
        <v>85</v>
      </c>
      <c r="C74" s="77">
        <v>70</v>
      </c>
      <c r="D74" s="78">
        <v>0.82352941176470584</v>
      </c>
      <c r="E74" s="79">
        <v>4.4428571428571431</v>
      </c>
      <c r="F74" s="79">
        <v>0.82177011532969479</v>
      </c>
      <c r="G74" s="77">
        <v>1244</v>
      </c>
      <c r="H74" s="77">
        <v>1510.5714285714287</v>
      </c>
      <c r="I74" s="37">
        <v>1.3633292427359209E-3</v>
      </c>
    </row>
    <row r="75" spans="1:9" x14ac:dyDescent="0.25">
      <c r="A75" s="35" t="s">
        <v>101</v>
      </c>
      <c r="B75" s="77">
        <v>95</v>
      </c>
      <c r="C75" s="77">
        <v>69</v>
      </c>
      <c r="D75" s="78">
        <v>0.72631578947368425</v>
      </c>
      <c r="E75" s="79">
        <v>4.2173913043478262</v>
      </c>
      <c r="F75" s="79">
        <v>0.94208472521828068</v>
      </c>
      <c r="G75" s="77">
        <v>1164</v>
      </c>
      <c r="H75" s="77">
        <v>1476.8653047091414</v>
      </c>
      <c r="I75" s="37">
        <v>1.3329086062459318E-3</v>
      </c>
    </row>
    <row r="76" spans="1:9" x14ac:dyDescent="0.25">
      <c r="A76" s="35" t="s">
        <v>102</v>
      </c>
      <c r="B76" s="77">
        <v>489</v>
      </c>
      <c r="C76" s="77">
        <v>204</v>
      </c>
      <c r="D76" s="78">
        <v>0.41717791411042943</v>
      </c>
      <c r="E76" s="79">
        <v>4.4215686274509807</v>
      </c>
      <c r="F76" s="79">
        <v>0.90408955948223479</v>
      </c>
      <c r="G76" s="77">
        <v>3608</v>
      </c>
      <c r="H76" s="77">
        <v>4528.5363393428433</v>
      </c>
      <c r="I76" s="37">
        <v>4.0871195505512246E-3</v>
      </c>
    </row>
    <row r="77" spans="1:9" x14ac:dyDescent="0.25">
      <c r="A77" s="35" t="s">
        <v>103</v>
      </c>
      <c r="B77" s="77">
        <v>132</v>
      </c>
      <c r="C77" s="77">
        <v>115</v>
      </c>
      <c r="D77" s="78">
        <v>0.87121212121212122</v>
      </c>
      <c r="E77" s="79">
        <v>4.4521739130434783</v>
      </c>
      <c r="F77" s="79">
        <v>0.82349708439989089</v>
      </c>
      <c r="G77" s="77">
        <v>2048</v>
      </c>
      <c r="H77" s="77">
        <v>2350.7478260869566</v>
      </c>
      <c r="I77" s="37">
        <v>2.1216098709301778E-3</v>
      </c>
    </row>
    <row r="78" spans="1:9" x14ac:dyDescent="0.25">
      <c r="A78" s="35" t="s">
        <v>104</v>
      </c>
      <c r="B78" s="77">
        <v>463</v>
      </c>
      <c r="C78" s="77">
        <v>385</v>
      </c>
      <c r="D78" s="78">
        <v>0.83153347732181426</v>
      </c>
      <c r="E78" s="79">
        <v>4.0675324675324678</v>
      </c>
      <c r="F78" s="79">
        <v>1.0874062501392752</v>
      </c>
      <c r="G78" s="77">
        <v>6264</v>
      </c>
      <c r="H78" s="77">
        <v>7533.0701298701306</v>
      </c>
      <c r="I78" s="37">
        <v>6.7987879297736918E-3</v>
      </c>
    </row>
    <row r="79" spans="1:9" x14ac:dyDescent="0.25">
      <c r="A79" s="35" t="s">
        <v>105</v>
      </c>
      <c r="B79" s="77">
        <v>22</v>
      </c>
      <c r="C79" s="77">
        <v>22</v>
      </c>
      <c r="D79" s="78">
        <v>1</v>
      </c>
      <c r="E79" s="79">
        <v>4.8068181818181817</v>
      </c>
      <c r="F79" s="79">
        <v>0.42259895413152854</v>
      </c>
      <c r="G79" s="77">
        <v>423</v>
      </c>
      <c r="H79" s="77">
        <v>423</v>
      </c>
      <c r="I79" s="37">
        <v>3.8176828898629295E-4</v>
      </c>
    </row>
    <row r="80" spans="1:9" x14ac:dyDescent="0.25">
      <c r="A80" s="35" t="s">
        <v>106</v>
      </c>
      <c r="B80" s="77">
        <v>3511</v>
      </c>
      <c r="C80" s="77">
        <v>3059</v>
      </c>
      <c r="D80" s="78">
        <v>0.87126174878951868</v>
      </c>
      <c r="E80" s="79">
        <v>4.2666721150702847</v>
      </c>
      <c r="F80" s="79">
        <v>1.0213017579803145</v>
      </c>
      <c r="G80" s="77">
        <v>52207</v>
      </c>
      <c r="H80" s="77">
        <v>59921.143184047069</v>
      </c>
      <c r="I80" s="37">
        <v>5.408036006495584E-2</v>
      </c>
    </row>
    <row r="81" spans="1:9" x14ac:dyDescent="0.25">
      <c r="A81" s="35" t="s">
        <v>107</v>
      </c>
      <c r="B81" s="77">
        <v>46</v>
      </c>
      <c r="C81" s="77">
        <v>38</v>
      </c>
      <c r="D81" s="78">
        <v>0.82608695652173914</v>
      </c>
      <c r="E81" s="79">
        <v>4.5460526315789478</v>
      </c>
      <c r="F81" s="79">
        <v>0.84944885993858699</v>
      </c>
      <c r="G81" s="77">
        <v>691</v>
      </c>
      <c r="H81" s="77">
        <v>836.47368421052636</v>
      </c>
      <c r="I81" s="37">
        <v>7.5493883499553997E-4</v>
      </c>
    </row>
    <row r="82" spans="1:9" x14ac:dyDescent="0.25">
      <c r="A82" s="35" t="s">
        <v>108</v>
      </c>
      <c r="B82" s="77">
        <v>83</v>
      </c>
      <c r="C82" s="77">
        <v>73</v>
      </c>
      <c r="D82" s="78">
        <v>0.87951807228915657</v>
      </c>
      <c r="E82" s="79">
        <v>4.4726027397260273</v>
      </c>
      <c r="F82" s="79">
        <v>0.79117742567429505</v>
      </c>
      <c r="G82" s="77">
        <v>1306</v>
      </c>
      <c r="H82" s="77">
        <v>1484.9041095890411</v>
      </c>
      <c r="I82" s="37">
        <v>1.3401638326868159E-3</v>
      </c>
    </row>
    <row r="83" spans="1:9" x14ac:dyDescent="0.25">
      <c r="A83" s="35" t="s">
        <v>109</v>
      </c>
      <c r="B83" s="77">
        <v>60</v>
      </c>
      <c r="C83" s="77">
        <v>46</v>
      </c>
      <c r="D83" s="78">
        <v>0.76666666666666672</v>
      </c>
      <c r="E83" s="79">
        <v>3.9239130434782608</v>
      </c>
      <c r="F83" s="79">
        <v>1.2356453660737108</v>
      </c>
      <c r="G83" s="77">
        <v>722</v>
      </c>
      <c r="H83" s="77">
        <v>909.39409722222229</v>
      </c>
      <c r="I83" s="37">
        <v>8.2075136763773611E-4</v>
      </c>
    </row>
    <row r="84" spans="1:9" x14ac:dyDescent="0.25">
      <c r="A84" s="35" t="s">
        <v>110</v>
      </c>
      <c r="B84" s="77">
        <v>360</v>
      </c>
      <c r="C84" s="77">
        <v>316</v>
      </c>
      <c r="D84" s="78">
        <v>0.87777777777777777</v>
      </c>
      <c r="E84" s="79">
        <v>4.206487341772152</v>
      </c>
      <c r="F84" s="79">
        <v>1.0618182115582366</v>
      </c>
      <c r="G84" s="77">
        <v>5317</v>
      </c>
      <c r="H84" s="77">
        <v>6057.341772151899</v>
      </c>
      <c r="I84" s="37">
        <v>5.4669054471858866E-3</v>
      </c>
    </row>
    <row r="85" spans="1:9" x14ac:dyDescent="0.25">
      <c r="A85" s="35" t="s">
        <v>111</v>
      </c>
      <c r="B85" s="77">
        <v>809</v>
      </c>
      <c r="C85" s="77">
        <v>746</v>
      </c>
      <c r="D85" s="78">
        <v>0.92212608158220022</v>
      </c>
      <c r="E85" s="79">
        <v>4.3341152815013402</v>
      </c>
      <c r="F85" s="79">
        <v>0.95962163433311176</v>
      </c>
      <c r="G85" s="77">
        <v>12933</v>
      </c>
      <c r="H85" s="77">
        <v>14025.197050938337</v>
      </c>
      <c r="I85" s="37">
        <v>1.2658098063433407E-2</v>
      </c>
    </row>
    <row r="86" spans="1:9" x14ac:dyDescent="0.25">
      <c r="A86" s="35" t="s">
        <v>112</v>
      </c>
      <c r="B86" s="77">
        <v>25</v>
      </c>
      <c r="C86" s="77">
        <v>16</v>
      </c>
      <c r="D86" s="78">
        <v>0.64</v>
      </c>
      <c r="E86" s="79">
        <v>4.21875</v>
      </c>
      <c r="F86" s="79">
        <v>1.0226917607470982</v>
      </c>
      <c r="G86" s="77">
        <v>270</v>
      </c>
      <c r="H86" s="77">
        <v>345.6</v>
      </c>
      <c r="I86" s="37">
        <v>3.1191281483135426E-4</v>
      </c>
    </row>
    <row r="87" spans="1:9" x14ac:dyDescent="0.25">
      <c r="A87" s="35" t="s">
        <v>113</v>
      </c>
      <c r="B87" s="77">
        <v>2585</v>
      </c>
      <c r="C87" s="77">
        <v>1691</v>
      </c>
      <c r="D87" s="78">
        <v>0.65415860735009668</v>
      </c>
      <c r="E87" s="79">
        <v>4.2227971614429336</v>
      </c>
      <c r="F87" s="79">
        <v>0.96794000180193585</v>
      </c>
      <c r="G87" s="77">
        <v>28563</v>
      </c>
      <c r="H87" s="77">
        <v>36530.890860056898</v>
      </c>
      <c r="I87" s="37">
        <v>3.2970060753638133E-2</v>
      </c>
    </row>
    <row r="88" spans="1:9" ht="24" x14ac:dyDescent="0.25">
      <c r="A88" s="35" t="s">
        <v>114</v>
      </c>
      <c r="B88" s="77">
        <v>146</v>
      </c>
      <c r="C88" s="77">
        <v>76</v>
      </c>
      <c r="D88" s="78">
        <v>0.52054794520547942</v>
      </c>
      <c r="E88" s="79">
        <v>4.3059210526315788</v>
      </c>
      <c r="F88" s="79">
        <v>0.95378288055563121</v>
      </c>
      <c r="G88" s="77">
        <v>1309</v>
      </c>
      <c r="H88" s="77">
        <v>1670.7006004878963</v>
      </c>
      <c r="I88" s="37">
        <v>1.507849904625618E-3</v>
      </c>
    </row>
    <row r="89" spans="1:9" x14ac:dyDescent="0.25">
      <c r="A89" s="35" t="s">
        <v>115</v>
      </c>
      <c r="B89" s="77">
        <v>24</v>
      </c>
      <c r="C89" s="77">
        <v>23</v>
      </c>
      <c r="D89" s="78">
        <v>0.95833333333333337</v>
      </c>
      <c r="E89" s="79">
        <v>4.6413043478260869</v>
      </c>
      <c r="F89" s="79">
        <v>0.56301829723782282</v>
      </c>
      <c r="G89" s="77">
        <v>427</v>
      </c>
      <c r="H89" s="77">
        <v>445.56521739130432</v>
      </c>
      <c r="I89" s="37">
        <v>4.0213397322762153E-4</v>
      </c>
    </row>
    <row r="90" spans="1:9" x14ac:dyDescent="0.25">
      <c r="A90" s="35" t="s">
        <v>116</v>
      </c>
      <c r="B90" s="77">
        <v>142</v>
      </c>
      <c r="C90" s="77">
        <v>119</v>
      </c>
      <c r="D90" s="78">
        <v>0.8380281690140845</v>
      </c>
      <c r="E90" s="79">
        <v>4.2457983193277311</v>
      </c>
      <c r="F90" s="79">
        <v>1.0107007268845256</v>
      </c>
      <c r="G90" s="77">
        <v>2021</v>
      </c>
      <c r="H90" s="77">
        <v>2411.613445378151</v>
      </c>
      <c r="I90" s="37">
        <v>2.1765426447715262E-3</v>
      </c>
    </row>
    <row r="91" spans="1:9" x14ac:dyDescent="0.25">
      <c r="A91" s="35" t="s">
        <v>117</v>
      </c>
      <c r="B91" s="77">
        <v>57</v>
      </c>
      <c r="C91" s="77">
        <v>53</v>
      </c>
      <c r="D91" s="78">
        <v>0.92982456140350878</v>
      </c>
      <c r="E91" s="79">
        <v>4.6556603773584904</v>
      </c>
      <c r="F91" s="79">
        <v>0.64377720696187479</v>
      </c>
      <c r="G91" s="77">
        <v>987</v>
      </c>
      <c r="H91" s="77">
        <v>1061.4905660377358</v>
      </c>
      <c r="I91" s="37">
        <v>9.5802231009767854E-4</v>
      </c>
    </row>
    <row r="92" spans="1:9" x14ac:dyDescent="0.25">
      <c r="A92" s="35" t="s">
        <v>118</v>
      </c>
      <c r="B92" s="77">
        <v>34</v>
      </c>
      <c r="C92" s="77">
        <v>34</v>
      </c>
      <c r="D92" s="78">
        <v>1</v>
      </c>
      <c r="E92" s="79">
        <v>4.1838235294117645</v>
      </c>
      <c r="F92" s="79">
        <v>0.9866923792201262</v>
      </c>
      <c r="G92" s="77">
        <v>569</v>
      </c>
      <c r="H92" s="77">
        <v>569</v>
      </c>
      <c r="I92" s="37">
        <v>5.135370128444461E-4</v>
      </c>
    </row>
    <row r="93" spans="1:9" x14ac:dyDescent="0.25">
      <c r="A93" s="35" t="s">
        <v>119</v>
      </c>
      <c r="B93" s="77">
        <v>514</v>
      </c>
      <c r="C93" s="77">
        <v>444</v>
      </c>
      <c r="D93" s="78">
        <v>0.86381322957198448</v>
      </c>
      <c r="E93" s="79">
        <v>4.2781531531531529</v>
      </c>
      <c r="F93" s="79">
        <v>0.96053673713760712</v>
      </c>
      <c r="G93" s="77">
        <v>7598</v>
      </c>
      <c r="H93" s="77">
        <v>8795.8828828828828</v>
      </c>
      <c r="I93" s="37">
        <v>7.9385086485154136E-3</v>
      </c>
    </row>
    <row r="94" spans="1:9" x14ac:dyDescent="0.25">
      <c r="A94" s="35" t="s">
        <v>120</v>
      </c>
      <c r="B94" s="77">
        <v>151</v>
      </c>
      <c r="C94" s="77">
        <v>60</v>
      </c>
      <c r="D94" s="78">
        <v>0.39735099337748342</v>
      </c>
      <c r="E94" s="79">
        <v>4.2249999999999996</v>
      </c>
      <c r="F94" s="79">
        <v>1.0720890821195797</v>
      </c>
      <c r="G94" s="77">
        <v>1014</v>
      </c>
      <c r="H94" s="77">
        <v>1266.6550370597781</v>
      </c>
      <c r="I94" s="37">
        <v>1.1431884780949905E-3</v>
      </c>
    </row>
    <row r="95" spans="1:9" x14ac:dyDescent="0.25">
      <c r="A95" s="35" t="s">
        <v>121</v>
      </c>
      <c r="B95" s="77">
        <v>924</v>
      </c>
      <c r="C95" s="77">
        <v>720</v>
      </c>
      <c r="D95" s="78">
        <v>0.77922077922077926</v>
      </c>
      <c r="E95" s="79">
        <v>4.306597222222222</v>
      </c>
      <c r="F95" s="79">
        <v>1.0145255207310004</v>
      </c>
      <c r="G95" s="77">
        <v>12403</v>
      </c>
      <c r="H95" s="77">
        <v>15580.105118907068</v>
      </c>
      <c r="I95" s="37">
        <v>1.4061442254070298E-2</v>
      </c>
    </row>
    <row r="96" spans="1:9" x14ac:dyDescent="0.25">
      <c r="A96" s="35" t="s">
        <v>122</v>
      </c>
      <c r="B96" s="77">
        <v>79</v>
      </c>
      <c r="C96" s="77">
        <v>56</v>
      </c>
      <c r="D96" s="78">
        <v>0.70886075949367089</v>
      </c>
      <c r="E96" s="79">
        <v>3.6160714285714284</v>
      </c>
      <c r="F96" s="79">
        <v>1.2337915987652357</v>
      </c>
      <c r="G96" s="77">
        <v>810</v>
      </c>
      <c r="H96" s="77">
        <v>1030.3132510815574</v>
      </c>
      <c r="I96" s="37">
        <v>9.2988398814494331E-4</v>
      </c>
    </row>
    <row r="97" spans="1:9" x14ac:dyDescent="0.25">
      <c r="A97" s="35" t="s">
        <v>123</v>
      </c>
      <c r="B97" s="77">
        <v>579</v>
      </c>
      <c r="C97" s="77">
        <v>224</v>
      </c>
      <c r="D97" s="78">
        <v>0.38687392055267705</v>
      </c>
      <c r="E97" s="79">
        <v>3.8950892857142856</v>
      </c>
      <c r="F97" s="79">
        <v>1.1726697984998915</v>
      </c>
      <c r="G97" s="77">
        <v>3490</v>
      </c>
      <c r="H97" s="77">
        <v>4347.7145993479317</v>
      </c>
      <c r="I97" s="37">
        <v>3.9239233181886197E-3</v>
      </c>
    </row>
    <row r="98" spans="1:9" x14ac:dyDescent="0.25">
      <c r="A98" s="35" t="s">
        <v>124</v>
      </c>
      <c r="B98" s="77">
        <v>15</v>
      </c>
      <c r="C98" s="77">
        <v>10</v>
      </c>
      <c r="D98" s="78">
        <v>0.66666666666666663</v>
      </c>
      <c r="E98" s="79">
        <v>4.4749999999999996</v>
      </c>
      <c r="F98" s="79">
        <v>0.80583807306431154</v>
      </c>
      <c r="G98" s="77">
        <v>179</v>
      </c>
      <c r="H98" s="77">
        <v>228.72222222222226</v>
      </c>
      <c r="I98" s="37">
        <v>2.0642763931659683E-4</v>
      </c>
    </row>
    <row r="99" spans="1:9" x14ac:dyDescent="0.25">
      <c r="A99" s="35" t="s">
        <v>125</v>
      </c>
      <c r="B99" s="77">
        <v>47</v>
      </c>
      <c r="C99" s="77">
        <v>28</v>
      </c>
      <c r="D99" s="78">
        <v>0.5957446808510638</v>
      </c>
      <c r="E99" s="79">
        <v>4.125</v>
      </c>
      <c r="F99" s="79">
        <v>1.1190317881352354</v>
      </c>
      <c r="G99" s="77">
        <v>462</v>
      </c>
      <c r="H99" s="77">
        <v>591.93096423721136</v>
      </c>
      <c r="I99" s="37">
        <v>5.3423279294290008E-4</v>
      </c>
    </row>
    <row r="100" spans="1:9" x14ac:dyDescent="0.25">
      <c r="A100" s="35" t="s">
        <v>126</v>
      </c>
      <c r="B100" s="77">
        <v>1233</v>
      </c>
      <c r="C100" s="77">
        <v>898</v>
      </c>
      <c r="D100" s="78">
        <v>0.72830494728304951</v>
      </c>
      <c r="E100" s="79">
        <v>4.1631403118040087</v>
      </c>
      <c r="F100" s="79">
        <v>1.0342680531188981</v>
      </c>
      <c r="G100" s="77">
        <v>14954</v>
      </c>
      <c r="H100" s="77">
        <v>18967.488177247877</v>
      </c>
      <c r="I100" s="37">
        <v>1.7118641862401092E-2</v>
      </c>
    </row>
    <row r="101" spans="1:9" x14ac:dyDescent="0.25">
      <c r="A101" s="35" t="s">
        <v>127</v>
      </c>
      <c r="B101" s="77">
        <v>61</v>
      </c>
      <c r="C101" s="77">
        <v>27</v>
      </c>
      <c r="D101" s="78">
        <v>0.44262295081967212</v>
      </c>
      <c r="E101" s="79">
        <v>4.0648148148148149</v>
      </c>
      <c r="F101" s="79">
        <v>1.2192373766093552</v>
      </c>
      <c r="G101" s="77">
        <v>439</v>
      </c>
      <c r="H101" s="77">
        <v>553.97425927170116</v>
      </c>
      <c r="I101" s="37">
        <v>4.9997589859245007E-4</v>
      </c>
    </row>
    <row r="102" spans="1:9" x14ac:dyDescent="0.25">
      <c r="A102" s="35" t="s">
        <v>128</v>
      </c>
      <c r="B102" s="77">
        <v>627</v>
      </c>
      <c r="C102" s="77">
        <v>333</v>
      </c>
      <c r="D102" s="78">
        <v>0.53110047846889952</v>
      </c>
      <c r="E102" s="79">
        <v>4.4339339339339343</v>
      </c>
      <c r="F102" s="79">
        <v>0.89676855067130179</v>
      </c>
      <c r="G102" s="77">
        <v>5906</v>
      </c>
      <c r="H102" s="77">
        <v>7545.1588805773672</v>
      </c>
      <c r="I102" s="37">
        <v>6.8096983356211701E-3</v>
      </c>
    </row>
    <row r="103" spans="1:9" x14ac:dyDescent="0.25">
      <c r="A103" s="35" t="s">
        <v>129</v>
      </c>
      <c r="B103" s="77">
        <v>1813</v>
      </c>
      <c r="C103" s="77">
        <v>889</v>
      </c>
      <c r="D103" s="78">
        <v>0.49034749034749037</v>
      </c>
      <c r="E103" s="79">
        <v>3.9668166479190101</v>
      </c>
      <c r="F103" s="79">
        <v>1.1841287756756611</v>
      </c>
      <c r="G103" s="77">
        <v>14106</v>
      </c>
      <c r="H103" s="77">
        <v>17940.807867540738</v>
      </c>
      <c r="I103" s="37">
        <v>1.6192036696507921E-2</v>
      </c>
    </row>
    <row r="104" spans="1:9" x14ac:dyDescent="0.25">
      <c r="A104" s="35" t="s">
        <v>130</v>
      </c>
      <c r="B104" s="77">
        <v>1364</v>
      </c>
      <c r="C104" s="77">
        <v>1186</v>
      </c>
      <c r="D104" s="78">
        <v>0.86950146627565983</v>
      </c>
      <c r="E104" s="79">
        <v>4.1983558178752105</v>
      </c>
      <c r="F104" s="79">
        <v>1.0625809338661694</v>
      </c>
      <c r="G104" s="77">
        <v>19917</v>
      </c>
      <c r="H104" s="77">
        <v>22906.229342327151</v>
      </c>
      <c r="I104" s="37">
        <v>2.0673456224935827E-2</v>
      </c>
    </row>
    <row r="105" spans="1:9" x14ac:dyDescent="0.25">
      <c r="A105" s="35" t="s">
        <v>131</v>
      </c>
      <c r="B105" s="77">
        <v>4150</v>
      </c>
      <c r="C105" s="77">
        <v>2495</v>
      </c>
      <c r="D105" s="78">
        <v>0.60120481927710845</v>
      </c>
      <c r="E105" s="79">
        <v>4.1820641282565134</v>
      </c>
      <c r="F105" s="79">
        <v>1.0594639567475062</v>
      </c>
      <c r="G105" s="77">
        <v>41737</v>
      </c>
      <c r="H105" s="77">
        <v>53475.483917976126</v>
      </c>
      <c r="I105" s="37">
        <v>4.8262988175129487E-2</v>
      </c>
    </row>
    <row r="106" spans="1:9" x14ac:dyDescent="0.25">
      <c r="A106" s="35" t="s">
        <v>132</v>
      </c>
      <c r="B106" s="77">
        <v>1630</v>
      </c>
      <c r="C106" s="77">
        <v>1432</v>
      </c>
      <c r="D106" s="78">
        <v>0.87852760736196323</v>
      </c>
      <c r="E106" s="79">
        <v>4.2719972067039107</v>
      </c>
      <c r="F106" s="79">
        <v>1.0040271869680455</v>
      </c>
      <c r="G106" s="77">
        <v>24470</v>
      </c>
      <c r="H106" s="77">
        <v>27853.421787709496</v>
      </c>
      <c r="I106" s="37">
        <v>2.5138423589379167E-2</v>
      </c>
    </row>
    <row r="107" spans="1:9" x14ac:dyDescent="0.25">
      <c r="A107" s="35" t="s">
        <v>133</v>
      </c>
      <c r="B107" s="77">
        <v>1025</v>
      </c>
      <c r="C107" s="77">
        <v>595</v>
      </c>
      <c r="D107" s="78">
        <v>0.58048780487804874</v>
      </c>
      <c r="E107" s="79">
        <v>3.954621848739496</v>
      </c>
      <c r="F107" s="79">
        <v>1.1611894726767904</v>
      </c>
      <c r="G107" s="77">
        <v>9412</v>
      </c>
      <c r="H107" s="77">
        <v>12056.325475907199</v>
      </c>
      <c r="I107" s="37">
        <v>1.0881141249170084E-2</v>
      </c>
    </row>
    <row r="108" spans="1:9" x14ac:dyDescent="0.25">
      <c r="A108" s="35" t="s">
        <v>134</v>
      </c>
      <c r="B108" s="77">
        <v>11</v>
      </c>
      <c r="C108" s="77">
        <v>7</v>
      </c>
      <c r="D108" s="78">
        <v>0.63636363636363635</v>
      </c>
      <c r="E108" s="79">
        <v>4.4642857142857144</v>
      </c>
      <c r="F108" s="79">
        <v>1.1489791387246715</v>
      </c>
      <c r="G108" s="77">
        <v>125</v>
      </c>
      <c r="H108" s="77">
        <v>160.02711776859505</v>
      </c>
      <c r="I108" s="37">
        <v>1.4442855541826132E-4</v>
      </c>
    </row>
    <row r="109" spans="1:9" x14ac:dyDescent="0.25">
      <c r="A109" s="35" t="s">
        <v>135</v>
      </c>
      <c r="B109" s="77">
        <v>27</v>
      </c>
      <c r="C109" s="77">
        <v>26</v>
      </c>
      <c r="D109" s="78">
        <v>0.96296296296296291</v>
      </c>
      <c r="E109" s="79">
        <v>4.240384615384615</v>
      </c>
      <c r="F109" s="79">
        <v>1.0874740696085634</v>
      </c>
      <c r="G109" s="77">
        <v>441</v>
      </c>
      <c r="H109" s="77">
        <v>457.96153846153851</v>
      </c>
      <c r="I109" s="37">
        <v>4.1332196917255782E-4</v>
      </c>
    </row>
    <row r="110" spans="1:9" x14ac:dyDescent="0.25">
      <c r="A110" s="35" t="s">
        <v>136</v>
      </c>
      <c r="B110" s="77">
        <v>115</v>
      </c>
      <c r="C110" s="77">
        <v>94</v>
      </c>
      <c r="D110" s="78">
        <v>0.81739130434782614</v>
      </c>
      <c r="E110" s="79">
        <v>4.4281914893617023</v>
      </c>
      <c r="F110" s="79">
        <v>0.92261937792532389</v>
      </c>
      <c r="G110" s="77">
        <v>1665</v>
      </c>
      <c r="H110" s="77">
        <v>2036.9680851063829</v>
      </c>
      <c r="I110" s="37">
        <v>1.8384156514674927E-3</v>
      </c>
    </row>
    <row r="111" spans="1:9" x14ac:dyDescent="0.25">
      <c r="A111" s="35" t="s">
        <v>137</v>
      </c>
      <c r="B111" s="77">
        <v>124</v>
      </c>
      <c r="C111" s="77">
        <v>80</v>
      </c>
      <c r="D111" s="78">
        <v>0.64516129032258063</v>
      </c>
      <c r="E111" s="79">
        <v>4.234375</v>
      </c>
      <c r="F111" s="79">
        <v>0.96407642818139683</v>
      </c>
      <c r="G111" s="77">
        <v>1355</v>
      </c>
      <c r="H111" s="77">
        <v>1733.9347034339232</v>
      </c>
      <c r="I111" s="37">
        <v>1.5649202953757074E-3</v>
      </c>
    </row>
    <row r="112" spans="1:9" x14ac:dyDescent="0.25">
      <c r="A112" s="35" t="s">
        <v>138</v>
      </c>
      <c r="B112" s="77">
        <v>445</v>
      </c>
      <c r="C112" s="77">
        <v>237</v>
      </c>
      <c r="D112" s="78">
        <v>0.53258426966292138</v>
      </c>
      <c r="E112" s="79">
        <v>4.1645569620253164</v>
      </c>
      <c r="F112" s="79">
        <v>1.0465581089683034</v>
      </c>
      <c r="G112" s="77">
        <v>3948</v>
      </c>
      <c r="H112" s="77">
        <v>5044.3568836005552</v>
      </c>
      <c r="I112" s="37">
        <v>4.5526607481995579E-3</v>
      </c>
    </row>
    <row r="113" spans="1:9" x14ac:dyDescent="0.25">
      <c r="A113" s="35" t="s">
        <v>139</v>
      </c>
      <c r="B113" s="77">
        <v>127</v>
      </c>
      <c r="C113" s="77">
        <v>111</v>
      </c>
      <c r="D113" s="78">
        <v>0.87401574803149606</v>
      </c>
      <c r="E113" s="79">
        <v>3.9819819819819822</v>
      </c>
      <c r="F113" s="79">
        <v>1.1603974310009253</v>
      </c>
      <c r="G113" s="77">
        <v>1768</v>
      </c>
      <c r="H113" s="77">
        <v>2022.846846846847</v>
      </c>
      <c r="I113" s="37">
        <v>1.8256708737636846E-3</v>
      </c>
    </row>
    <row r="114" spans="1:9" x14ac:dyDescent="0.25">
      <c r="A114" s="35" t="s">
        <v>140</v>
      </c>
      <c r="B114" s="77">
        <v>294</v>
      </c>
      <c r="C114" s="77">
        <v>248</v>
      </c>
      <c r="D114" s="78">
        <v>0.84353741496598644</v>
      </c>
      <c r="E114" s="79">
        <v>4.067540322580645</v>
      </c>
      <c r="F114" s="79">
        <v>1.0072693436376154</v>
      </c>
      <c r="G114" s="77">
        <v>4035</v>
      </c>
      <c r="H114" s="77">
        <v>4783.4274193548381</v>
      </c>
      <c r="I114" s="37">
        <v>4.3171652514827786E-3</v>
      </c>
    </row>
    <row r="115" spans="1:9" ht="24" x14ac:dyDescent="0.25">
      <c r="A115" s="35" t="s">
        <v>141</v>
      </c>
      <c r="B115" s="77">
        <v>890</v>
      </c>
      <c r="C115" s="77">
        <v>485</v>
      </c>
      <c r="D115" s="78">
        <v>0.5449438202247191</v>
      </c>
      <c r="E115" s="79">
        <v>4.2685567010309278</v>
      </c>
      <c r="F115" s="79">
        <v>0.97046113992502547</v>
      </c>
      <c r="G115" s="77">
        <v>8281</v>
      </c>
      <c r="H115" s="77">
        <v>10590.420917300531</v>
      </c>
      <c r="I115" s="37">
        <v>9.5581249958450847E-3</v>
      </c>
    </row>
    <row r="116" spans="1:9" x14ac:dyDescent="0.25">
      <c r="A116" s="35" t="s">
        <v>142</v>
      </c>
      <c r="B116" s="77">
        <v>842</v>
      </c>
      <c r="C116" s="77">
        <v>644</v>
      </c>
      <c r="D116" s="78">
        <v>0.76484560570071258</v>
      </c>
      <c r="E116" s="79">
        <v>4.266692546583851</v>
      </c>
      <c r="F116" s="79">
        <v>1.0248811134842624</v>
      </c>
      <c r="G116" s="77">
        <v>10991</v>
      </c>
      <c r="H116" s="77">
        <v>13848.882621684599</v>
      </c>
      <c r="I116" s="37">
        <v>1.2498969793977629E-2</v>
      </c>
    </row>
    <row r="117" spans="1:9" x14ac:dyDescent="0.25">
      <c r="A117" s="35" t="s">
        <v>143</v>
      </c>
      <c r="B117" s="77">
        <v>4871</v>
      </c>
      <c r="C117" s="77">
        <v>2610</v>
      </c>
      <c r="D117" s="78">
        <v>0.5358242660644631</v>
      </c>
      <c r="E117" s="79">
        <v>4.2154214559386975</v>
      </c>
      <c r="F117" s="79">
        <v>1.0374462616186619</v>
      </c>
      <c r="G117" s="77">
        <v>44009</v>
      </c>
      <c r="H117" s="77">
        <v>56244.928000722895</v>
      </c>
      <c r="I117" s="37">
        <v>5.0762482096910685E-2</v>
      </c>
    </row>
    <row r="118" spans="1:9" x14ac:dyDescent="0.25">
      <c r="A118" s="35" t="s">
        <v>144</v>
      </c>
      <c r="B118" s="77">
        <v>36</v>
      </c>
      <c r="C118" s="77">
        <v>31</v>
      </c>
      <c r="D118" s="78">
        <v>0.86111111111111116</v>
      </c>
      <c r="E118" s="79">
        <v>4.387096774193548</v>
      </c>
      <c r="F118" s="79">
        <v>0.83963968289163848</v>
      </c>
      <c r="G118" s="77">
        <v>544</v>
      </c>
      <c r="H118" s="77">
        <v>631.74193548387086</v>
      </c>
      <c r="I118" s="37">
        <v>5.7016320990677647E-4</v>
      </c>
    </row>
    <row r="119" spans="1:9" x14ac:dyDescent="0.25">
      <c r="A119" s="35" t="s">
        <v>145</v>
      </c>
      <c r="B119" s="77">
        <v>30</v>
      </c>
      <c r="C119" s="77">
        <v>29</v>
      </c>
      <c r="D119" s="78">
        <v>0.96666666666666667</v>
      </c>
      <c r="E119" s="79">
        <v>4.4827586206896548</v>
      </c>
      <c r="F119" s="79">
        <v>0.77105792327579237</v>
      </c>
      <c r="G119" s="77">
        <v>520</v>
      </c>
      <c r="H119" s="77">
        <v>537.93103448275861</v>
      </c>
      <c r="I119" s="37">
        <v>4.8549647902389908E-4</v>
      </c>
    </row>
    <row r="120" spans="1:9" x14ac:dyDescent="0.25">
      <c r="A120" s="35" t="s">
        <v>146</v>
      </c>
      <c r="B120" s="77">
        <v>18</v>
      </c>
      <c r="C120" s="77">
        <v>18</v>
      </c>
      <c r="D120" s="78">
        <v>1</v>
      </c>
      <c r="E120" s="79">
        <v>4.4305555555555554</v>
      </c>
      <c r="F120" s="79">
        <v>0.86323662407001933</v>
      </c>
      <c r="G120" s="77">
        <v>319</v>
      </c>
      <c r="H120" s="77">
        <v>319</v>
      </c>
      <c r="I120" s="37">
        <v>2.8790563637500583E-4</v>
      </c>
    </row>
    <row r="121" spans="1:9" x14ac:dyDescent="0.25">
      <c r="A121" s="35" t="s">
        <v>147</v>
      </c>
      <c r="B121" s="77">
        <v>88</v>
      </c>
      <c r="C121" s="77">
        <v>66</v>
      </c>
      <c r="D121" s="78">
        <v>0.75</v>
      </c>
      <c r="E121" s="79">
        <v>4.1401515151515156</v>
      </c>
      <c r="F121" s="79">
        <v>0.99204104329841525</v>
      </c>
      <c r="G121" s="77">
        <v>1093</v>
      </c>
      <c r="H121" s="77">
        <v>1381.193359375</v>
      </c>
      <c r="I121" s="37">
        <v>1.2465622353849263E-3</v>
      </c>
    </row>
    <row r="122" spans="1:9" x14ac:dyDescent="0.25">
      <c r="A122" s="35" t="s">
        <v>148</v>
      </c>
      <c r="B122" s="77">
        <v>47</v>
      </c>
      <c r="C122" s="77">
        <v>46</v>
      </c>
      <c r="D122" s="78">
        <v>0.97872340425531912</v>
      </c>
      <c r="E122" s="79">
        <v>4.5978260869565215</v>
      </c>
      <c r="F122" s="79">
        <v>0.6603652251775689</v>
      </c>
      <c r="G122" s="77">
        <v>846</v>
      </c>
      <c r="H122" s="77">
        <v>864.39130434782612</v>
      </c>
      <c r="I122" s="37">
        <v>7.8013519923285954E-4</v>
      </c>
    </row>
    <row r="123" spans="1:9" x14ac:dyDescent="0.25">
      <c r="A123" s="35" t="s">
        <v>149</v>
      </c>
      <c r="B123" s="77">
        <v>387</v>
      </c>
      <c r="C123" s="77">
        <v>372</v>
      </c>
      <c r="D123" s="78">
        <v>0.96124031007751942</v>
      </c>
      <c r="E123" s="79">
        <v>4.154569892473118</v>
      </c>
      <c r="F123" s="79">
        <v>1.0595345792775885</v>
      </c>
      <c r="G123" s="77">
        <v>6182</v>
      </c>
      <c r="H123" s="77">
        <v>6431.2741935483873</v>
      </c>
      <c r="I123" s="37">
        <v>5.8043889949708485E-3</v>
      </c>
    </row>
    <row r="124" spans="1:9" x14ac:dyDescent="0.25">
      <c r="A124" s="35" t="s">
        <v>150</v>
      </c>
      <c r="B124" s="77">
        <v>163</v>
      </c>
      <c r="C124" s="77">
        <v>123</v>
      </c>
      <c r="D124" s="78">
        <v>0.754601226993865</v>
      </c>
      <c r="E124" s="79">
        <v>4.0508130081300813</v>
      </c>
      <c r="F124" s="79">
        <v>1.1132331098669128</v>
      </c>
      <c r="G124" s="77">
        <v>1993</v>
      </c>
      <c r="H124" s="77">
        <v>2516.3158062497646</v>
      </c>
      <c r="I124" s="37">
        <v>2.2710391959837751E-3</v>
      </c>
    </row>
    <row r="125" spans="1:9" x14ac:dyDescent="0.25">
      <c r="A125" s="35" t="s">
        <v>151</v>
      </c>
      <c r="B125" s="77">
        <v>2170</v>
      </c>
      <c r="C125" s="77">
        <v>1662</v>
      </c>
      <c r="D125" s="78">
        <v>0.76589861751152077</v>
      </c>
      <c r="E125" s="79">
        <v>4.0621239470517452</v>
      </c>
      <c r="F125" s="79">
        <v>1.1448455359232044</v>
      </c>
      <c r="G125" s="77">
        <v>27005</v>
      </c>
      <c r="H125" s="77">
        <v>34019.499143244706</v>
      </c>
      <c r="I125" s="37">
        <v>3.0703465673964991E-2</v>
      </c>
    </row>
    <row r="126" spans="1:9" ht="24" x14ac:dyDescent="0.25">
      <c r="A126" s="35" t="s">
        <v>152</v>
      </c>
      <c r="B126" s="77">
        <v>36</v>
      </c>
      <c r="C126" s="77">
        <v>36</v>
      </c>
      <c r="D126" s="78">
        <v>1</v>
      </c>
      <c r="E126" s="79">
        <v>4.7847222222222223</v>
      </c>
      <c r="F126" s="79">
        <v>0.55481721770482917</v>
      </c>
      <c r="G126" s="77">
        <v>689</v>
      </c>
      <c r="H126" s="77">
        <v>689</v>
      </c>
      <c r="I126" s="37">
        <v>6.218400735497774E-4</v>
      </c>
    </row>
    <row r="127" spans="1:9" x14ac:dyDescent="0.25">
      <c r="A127" s="35" t="s">
        <v>153</v>
      </c>
      <c r="B127" s="77">
        <v>112</v>
      </c>
      <c r="C127" s="77">
        <v>87</v>
      </c>
      <c r="D127" s="78">
        <v>0.7767857142857143</v>
      </c>
      <c r="E127" s="79">
        <v>4.5459770114942533</v>
      </c>
      <c r="F127" s="79">
        <v>0.7955775170770113</v>
      </c>
      <c r="G127" s="77">
        <v>1582</v>
      </c>
      <c r="H127" s="77">
        <v>1988.3105119977679</v>
      </c>
      <c r="I127" s="37">
        <v>1.7945009506828557E-3</v>
      </c>
    </row>
    <row r="128" spans="1:9" x14ac:dyDescent="0.25">
      <c r="A128" s="35" t="s">
        <v>154</v>
      </c>
      <c r="B128" s="77">
        <v>815</v>
      </c>
      <c r="C128" s="77">
        <v>500</v>
      </c>
      <c r="D128" s="78">
        <v>0.61349693251533743</v>
      </c>
      <c r="E128" s="79">
        <v>4.125</v>
      </c>
      <c r="F128" s="79">
        <v>1.0827626702098658</v>
      </c>
      <c r="G128" s="77">
        <v>8250</v>
      </c>
      <c r="H128" s="77">
        <v>10569.138375550454</v>
      </c>
      <c r="I128" s="37">
        <v>9.5389169590857324E-3</v>
      </c>
    </row>
    <row r="129" spans="1:9" x14ac:dyDescent="0.25">
      <c r="A129" s="35" t="s">
        <v>155</v>
      </c>
      <c r="B129" s="77">
        <v>446</v>
      </c>
      <c r="C129" s="77">
        <v>447</v>
      </c>
      <c r="D129" s="78">
        <v>1.0022421524663676</v>
      </c>
      <c r="E129" s="79">
        <v>4.0598434004474271</v>
      </c>
      <c r="F129" s="79">
        <v>1.0782050593339028</v>
      </c>
      <c r="G129" s="77">
        <v>7259</v>
      </c>
      <c r="H129" s="77">
        <v>7242.7606263982107</v>
      </c>
      <c r="I129" s="37">
        <v>6.5367761982915752E-3</v>
      </c>
    </row>
    <row r="130" spans="1:9" x14ac:dyDescent="0.25">
      <c r="A130" s="35" t="s">
        <v>156</v>
      </c>
      <c r="B130" s="77">
        <v>538</v>
      </c>
      <c r="C130" s="77">
        <v>374</v>
      </c>
      <c r="D130" s="78">
        <v>0.69516728624535318</v>
      </c>
      <c r="E130" s="79">
        <v>4.2921122994652405</v>
      </c>
      <c r="F130" s="79">
        <v>0.98360454001196451</v>
      </c>
      <c r="G130" s="77">
        <v>6421</v>
      </c>
      <c r="H130" s="77">
        <v>8181.4735998155084</v>
      </c>
      <c r="I130" s="37">
        <v>7.3839885994990391E-3</v>
      </c>
    </row>
    <row r="131" spans="1:9" ht="24" x14ac:dyDescent="0.25">
      <c r="A131" s="35" t="s">
        <v>157</v>
      </c>
      <c r="B131" s="77">
        <v>16</v>
      </c>
      <c r="C131" s="77">
        <v>15</v>
      </c>
      <c r="D131" s="78">
        <v>0.9375</v>
      </c>
      <c r="E131" s="79">
        <v>4</v>
      </c>
      <c r="F131" s="79">
        <v>1.6329931618554525</v>
      </c>
      <c r="G131" s="77">
        <v>240</v>
      </c>
      <c r="H131" s="77">
        <v>256</v>
      </c>
      <c r="I131" s="37">
        <v>2.3104652950470684E-4</v>
      </c>
    </row>
    <row r="132" spans="1:9" x14ac:dyDescent="0.25">
      <c r="A132" s="35" t="s">
        <v>158</v>
      </c>
      <c r="B132" s="77">
        <v>74</v>
      </c>
      <c r="C132" s="77">
        <v>62</v>
      </c>
      <c r="D132" s="78">
        <v>0.83783783783783783</v>
      </c>
      <c r="E132" s="79">
        <v>4.286290322580645</v>
      </c>
      <c r="F132" s="79">
        <v>0.82470274971665802</v>
      </c>
      <c r="G132" s="77">
        <v>1063</v>
      </c>
      <c r="H132" s="77">
        <v>1268.741935483871</v>
      </c>
      <c r="I132" s="37">
        <v>1.1450719571509105E-3</v>
      </c>
    </row>
    <row r="133" spans="1:9" x14ac:dyDescent="0.25">
      <c r="A133" s="35" t="s">
        <v>159</v>
      </c>
      <c r="B133" s="77">
        <v>1608</v>
      </c>
      <c r="C133" s="77">
        <v>1159</v>
      </c>
      <c r="D133" s="78">
        <v>0.720771144278607</v>
      </c>
      <c r="E133" s="79">
        <v>4.0856341673856775</v>
      </c>
      <c r="F133" s="79">
        <v>1.1087349509449542</v>
      </c>
      <c r="G133" s="77">
        <v>18941</v>
      </c>
      <c r="H133" s="77">
        <v>24052.322529665005</v>
      </c>
      <c r="I133" s="37">
        <v>2.1707834558620982E-2</v>
      </c>
    </row>
    <row r="134" spans="1:9" x14ac:dyDescent="0.25">
      <c r="A134" s="35" t="s">
        <v>160</v>
      </c>
      <c r="B134" s="77">
        <v>142</v>
      </c>
      <c r="C134" s="77">
        <v>120</v>
      </c>
      <c r="D134" s="78">
        <v>0.84507042253521125</v>
      </c>
      <c r="E134" s="79">
        <v>4.5645833333333332</v>
      </c>
      <c r="F134" s="79">
        <v>0.79319753301992191</v>
      </c>
      <c r="G134" s="77">
        <v>2191</v>
      </c>
      <c r="H134" s="77">
        <v>2592.6833333333334</v>
      </c>
      <c r="I134" s="37">
        <v>2.3399628369975066E-3</v>
      </c>
    </row>
    <row r="135" spans="1:9" x14ac:dyDescent="0.25">
      <c r="A135" s="35" t="s">
        <v>161</v>
      </c>
      <c r="B135" s="77">
        <v>61</v>
      </c>
      <c r="C135" s="77">
        <v>53</v>
      </c>
      <c r="D135" s="78">
        <v>0.86885245901639341</v>
      </c>
      <c r="E135" s="79">
        <v>4.2216981132075473</v>
      </c>
      <c r="F135" s="79">
        <v>1.0246494768328329</v>
      </c>
      <c r="G135" s="77">
        <v>895</v>
      </c>
      <c r="H135" s="77">
        <v>1030.0943396226414</v>
      </c>
      <c r="I135" s="37">
        <v>9.296864149697428E-4</v>
      </c>
    </row>
    <row r="136" spans="1:9" x14ac:dyDescent="0.25">
      <c r="A136" s="35" t="s">
        <v>162</v>
      </c>
      <c r="B136" s="77">
        <v>880</v>
      </c>
      <c r="C136" s="77">
        <v>192</v>
      </c>
      <c r="D136" s="78">
        <v>0.21818181818181817</v>
      </c>
      <c r="E136" s="79">
        <v>4.223958333333333</v>
      </c>
      <c r="F136" s="79">
        <v>1.0566500516241055</v>
      </c>
      <c r="G136" s="77">
        <v>3244</v>
      </c>
      <c r="H136" s="77">
        <v>3786.9008264462814</v>
      </c>
      <c r="I136" s="37">
        <v>3.4177745840973418E-3</v>
      </c>
    </row>
    <row r="137" spans="1:9" ht="24" x14ac:dyDescent="0.25">
      <c r="A137" s="35" t="s">
        <v>163</v>
      </c>
      <c r="B137" s="77">
        <v>928</v>
      </c>
      <c r="C137" s="77">
        <v>737</v>
      </c>
      <c r="D137" s="78">
        <v>0.79418103448275867</v>
      </c>
      <c r="E137" s="79">
        <v>4.2089552238805972</v>
      </c>
      <c r="F137" s="79">
        <v>1.0203631563605458</v>
      </c>
      <c r="G137" s="77">
        <v>12408</v>
      </c>
      <c r="H137" s="77">
        <v>15532.234804931351</v>
      </c>
      <c r="I137" s="37">
        <v>1.4018238074732837E-2</v>
      </c>
    </row>
    <row r="138" spans="1:9" x14ac:dyDescent="0.25">
      <c r="A138" s="38" t="s">
        <v>22</v>
      </c>
      <c r="B138" s="80">
        <v>85280</v>
      </c>
      <c r="C138" s="80">
        <v>54032</v>
      </c>
      <c r="D138" s="81">
        <v>0.6335834896810506</v>
      </c>
      <c r="E138" s="82">
        <v>4.1802404130885398</v>
      </c>
      <c r="F138" s="82">
        <v>1.0527298727691827</v>
      </c>
      <c r="G138" s="80">
        <v>903467</v>
      </c>
      <c r="H138" s="80">
        <v>1108001.9273554368</v>
      </c>
      <c r="I138" s="40">
        <v>1</v>
      </c>
    </row>
  </sheetData>
  <mergeCells count="1">
    <mergeCell ref="B4:I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2"/>
  <sheetViews>
    <sheetView zoomScale="90" zoomScaleNormal="90" workbookViewId="0">
      <pane xSplit="1" ySplit="5" topLeftCell="M78" activePane="bottomRight" state="frozen"/>
      <selection pane="topRight" activeCell="B1" sqref="B1"/>
      <selection pane="bottomLeft" activeCell="A6" sqref="A6"/>
      <selection pane="bottomRight" activeCell="K123" sqref="K123"/>
    </sheetView>
  </sheetViews>
  <sheetFormatPr defaultRowHeight="15" x14ac:dyDescent="0.25"/>
  <cols>
    <col min="1" max="1" width="38" customWidth="1"/>
    <col min="2" max="9" width="12.7109375" customWidth="1"/>
    <col min="10" max="25" width="13.5703125" customWidth="1"/>
  </cols>
  <sheetData>
    <row r="1" spans="1:25" ht="19.5" x14ac:dyDescent="0.3">
      <c r="A1" s="5" t="s">
        <v>219</v>
      </c>
    </row>
    <row r="2" spans="1:25" ht="15.75" x14ac:dyDescent="0.25">
      <c r="A2" s="6" t="s">
        <v>218</v>
      </c>
    </row>
    <row r="3" spans="1:25" x14ac:dyDescent="0.25">
      <c r="A3" s="73"/>
      <c r="B3" s="74" t="s">
        <v>13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</row>
    <row r="4" spans="1:25" ht="15" customHeight="1" x14ac:dyDescent="0.25">
      <c r="A4" s="75"/>
      <c r="B4" s="92" t="s">
        <v>164</v>
      </c>
      <c r="C4" s="92"/>
      <c r="D4" s="92"/>
      <c r="E4" s="92"/>
      <c r="F4" s="92"/>
      <c r="G4" s="92"/>
      <c r="H4" s="92"/>
      <c r="I4" s="92"/>
      <c r="J4" s="92" t="s">
        <v>165</v>
      </c>
      <c r="K4" s="92"/>
      <c r="L4" s="92"/>
      <c r="M4" s="92"/>
      <c r="N4" s="92"/>
      <c r="O4" s="92"/>
      <c r="P4" s="92"/>
      <c r="Q4" s="92"/>
      <c r="R4" s="92" t="s">
        <v>166</v>
      </c>
      <c r="S4" s="92" t="s">
        <v>167</v>
      </c>
      <c r="T4" s="92" t="s">
        <v>168</v>
      </c>
      <c r="U4" s="92" t="s">
        <v>169</v>
      </c>
      <c r="V4" s="92" t="s">
        <v>170</v>
      </c>
      <c r="W4" s="92" t="s">
        <v>171</v>
      </c>
      <c r="X4" s="92" t="s">
        <v>172</v>
      </c>
      <c r="Y4" s="92" t="s">
        <v>173</v>
      </c>
    </row>
    <row r="5" spans="1:25" ht="48.75" customHeight="1" x14ac:dyDescent="0.25">
      <c r="A5" s="76" t="s">
        <v>13</v>
      </c>
      <c r="B5" s="76" t="s">
        <v>24</v>
      </c>
      <c r="C5" s="76" t="s">
        <v>25</v>
      </c>
      <c r="D5" s="76" t="s">
        <v>26</v>
      </c>
      <c r="E5" s="76" t="s">
        <v>27</v>
      </c>
      <c r="F5" s="76" t="s">
        <v>28</v>
      </c>
      <c r="G5" s="76" t="s">
        <v>29</v>
      </c>
      <c r="H5" s="76" t="s">
        <v>30</v>
      </c>
      <c r="I5" s="76" t="s">
        <v>31</v>
      </c>
      <c r="J5" s="76" t="s">
        <v>24</v>
      </c>
      <c r="K5" s="76" t="s">
        <v>25</v>
      </c>
      <c r="L5" s="76" t="s">
        <v>26</v>
      </c>
      <c r="M5" s="76" t="s">
        <v>27</v>
      </c>
      <c r="N5" s="76" t="s">
        <v>28</v>
      </c>
      <c r="O5" s="76" t="s">
        <v>29</v>
      </c>
      <c r="P5" s="76" t="s">
        <v>30</v>
      </c>
      <c r="Q5" s="76" t="s">
        <v>31</v>
      </c>
      <c r="R5" s="92"/>
      <c r="S5" s="92"/>
      <c r="T5" s="92"/>
      <c r="U5" s="92"/>
      <c r="V5" s="92"/>
      <c r="W5" s="92"/>
      <c r="X5" s="92"/>
      <c r="Y5" s="92"/>
    </row>
    <row r="6" spans="1:25" x14ac:dyDescent="0.25">
      <c r="A6" s="35" t="s">
        <v>33</v>
      </c>
      <c r="B6" s="77" t="s">
        <v>174</v>
      </c>
      <c r="C6" s="77" t="s">
        <v>174</v>
      </c>
      <c r="D6" s="78"/>
      <c r="E6" s="79"/>
      <c r="F6" s="79"/>
      <c r="G6" s="77">
        <v>113</v>
      </c>
      <c r="H6" s="77">
        <v>339</v>
      </c>
      <c r="I6" s="37">
        <v>1.0907032720750755E-4</v>
      </c>
      <c r="J6" s="36"/>
      <c r="K6" s="36"/>
      <c r="L6" s="36"/>
      <c r="M6" s="36"/>
      <c r="N6" s="36"/>
      <c r="O6" s="36"/>
      <c r="P6" s="36"/>
      <c r="Q6" s="36"/>
      <c r="R6" s="77" t="s">
        <v>174</v>
      </c>
      <c r="S6" s="77" t="s">
        <v>174</v>
      </c>
      <c r="T6" s="78"/>
      <c r="U6" s="79"/>
      <c r="V6" s="79"/>
      <c r="W6" s="77">
        <v>113</v>
      </c>
      <c r="X6" s="77">
        <v>339</v>
      </c>
      <c r="Y6" s="37">
        <v>1.0907032720750755E-4</v>
      </c>
    </row>
    <row r="7" spans="1:25" x14ac:dyDescent="0.25">
      <c r="A7" s="35" t="s">
        <v>34</v>
      </c>
      <c r="B7" s="77">
        <v>69</v>
      </c>
      <c r="C7" s="77">
        <v>34</v>
      </c>
      <c r="D7" s="78">
        <v>0.49275362318840582</v>
      </c>
      <c r="E7" s="79">
        <v>4.0122549019607847</v>
      </c>
      <c r="F7" s="79">
        <v>1.1599301930168244</v>
      </c>
      <c r="G7" s="77">
        <v>1637</v>
      </c>
      <c r="H7" s="77">
        <v>6248.08963453056</v>
      </c>
      <c r="I7" s="37">
        <v>2.0102689700887445E-3</v>
      </c>
      <c r="J7" s="77">
        <v>48</v>
      </c>
      <c r="K7" s="77">
        <v>41</v>
      </c>
      <c r="L7" s="78">
        <v>0.85416666666666663</v>
      </c>
      <c r="M7" s="79">
        <v>3.8495934959349594</v>
      </c>
      <c r="N7" s="79">
        <v>1.1501766554836192</v>
      </c>
      <c r="O7" s="77">
        <v>1894</v>
      </c>
      <c r="P7" s="77">
        <v>2217.3658536585367</v>
      </c>
      <c r="Q7" s="37">
        <v>7.1341834571472243E-4</v>
      </c>
      <c r="R7" s="77">
        <v>117</v>
      </c>
      <c r="S7" s="77">
        <v>75</v>
      </c>
      <c r="T7" s="78">
        <v>0.64102564102564108</v>
      </c>
      <c r="U7" s="79">
        <v>3.9233333333333333</v>
      </c>
      <c r="V7" s="79">
        <v>1.1574445031092326</v>
      </c>
      <c r="W7" s="77">
        <v>3531</v>
      </c>
      <c r="X7" s="77">
        <v>8465.4554881890963</v>
      </c>
      <c r="Y7" s="37">
        <v>2.723687315803467E-3</v>
      </c>
    </row>
    <row r="8" spans="1:25" x14ac:dyDescent="0.25">
      <c r="A8" s="35" t="s">
        <v>35</v>
      </c>
      <c r="B8" s="77">
        <v>289</v>
      </c>
      <c r="C8" s="77">
        <v>119</v>
      </c>
      <c r="D8" s="78">
        <v>0.41176470588235292</v>
      </c>
      <c r="E8" s="79">
        <v>4.0434173669467786</v>
      </c>
      <c r="F8" s="79">
        <v>1.065537345290249</v>
      </c>
      <c r="G8" s="77">
        <v>5774</v>
      </c>
      <c r="H8" s="77">
        <v>21714.310769896194</v>
      </c>
      <c r="I8" s="37">
        <v>6.9863922736226637E-3</v>
      </c>
      <c r="J8" s="77">
        <v>60</v>
      </c>
      <c r="K8" s="77">
        <v>17</v>
      </c>
      <c r="L8" s="78">
        <v>0.28333333333333333</v>
      </c>
      <c r="M8" s="79">
        <v>4.25</v>
      </c>
      <c r="N8" s="79">
        <v>0.89182012606517425</v>
      </c>
      <c r="O8" s="77">
        <v>867</v>
      </c>
      <c r="P8" s="77">
        <v>1042.9212239583335</v>
      </c>
      <c r="Q8" s="37">
        <v>3.3555091194333242E-4</v>
      </c>
      <c r="R8" s="77">
        <v>349</v>
      </c>
      <c r="S8" s="77">
        <v>136</v>
      </c>
      <c r="T8" s="78">
        <v>0.38968481375358166</v>
      </c>
      <c r="U8" s="79">
        <v>4.0692401960784315</v>
      </c>
      <c r="V8" s="79">
        <v>1.0476326773347464</v>
      </c>
      <c r="W8" s="77">
        <v>6641</v>
      </c>
      <c r="X8" s="77">
        <v>22757.231993854526</v>
      </c>
      <c r="Y8" s="37">
        <v>7.3219431855659958E-3</v>
      </c>
    </row>
    <row r="9" spans="1:25" x14ac:dyDescent="0.25">
      <c r="A9" s="35" t="s">
        <v>36</v>
      </c>
      <c r="B9" s="77">
        <v>29</v>
      </c>
      <c r="C9" s="77">
        <v>9</v>
      </c>
      <c r="D9" s="78">
        <v>0.31034482758620691</v>
      </c>
      <c r="E9" s="79">
        <v>4.5092592592592595</v>
      </c>
      <c r="F9" s="79">
        <v>0.81075376873954386</v>
      </c>
      <c r="G9" s="77">
        <v>487</v>
      </c>
      <c r="H9" s="77">
        <v>1776.1421299048752</v>
      </c>
      <c r="I9" s="37">
        <v>5.7145841674266702E-4</v>
      </c>
      <c r="J9" s="36"/>
      <c r="K9" s="36"/>
      <c r="L9" s="36"/>
      <c r="M9" s="36"/>
      <c r="N9" s="36"/>
      <c r="O9" s="36"/>
      <c r="P9" s="36"/>
      <c r="Q9" s="36"/>
      <c r="R9" s="77">
        <v>29</v>
      </c>
      <c r="S9" s="77">
        <v>9</v>
      </c>
      <c r="T9" s="78">
        <v>0.31034482758620691</v>
      </c>
      <c r="U9" s="79">
        <v>4.5092592592592595</v>
      </c>
      <c r="V9" s="79">
        <v>0.81075376873954386</v>
      </c>
      <c r="W9" s="77">
        <v>487</v>
      </c>
      <c r="X9" s="77">
        <v>1776.1421299048752</v>
      </c>
      <c r="Y9" s="37">
        <v>5.7145841674266702E-4</v>
      </c>
    </row>
    <row r="10" spans="1:25" x14ac:dyDescent="0.25">
      <c r="A10" s="35" t="s">
        <v>37</v>
      </c>
      <c r="B10" s="77">
        <v>120</v>
      </c>
      <c r="C10" s="77">
        <v>62</v>
      </c>
      <c r="D10" s="78">
        <v>0.51666666666666672</v>
      </c>
      <c r="E10" s="79">
        <v>4.3481182795698921</v>
      </c>
      <c r="F10" s="79">
        <v>0.86667496293956126</v>
      </c>
      <c r="G10" s="77">
        <v>3235</v>
      </c>
      <c r="H10" s="77">
        <v>12381.878255208332</v>
      </c>
      <c r="I10" s="37">
        <v>3.9837625744516087E-3</v>
      </c>
      <c r="J10" s="36"/>
      <c r="K10" s="36"/>
      <c r="L10" s="36"/>
      <c r="M10" s="36"/>
      <c r="N10" s="36"/>
      <c r="O10" s="36"/>
      <c r="P10" s="36"/>
      <c r="Q10" s="36"/>
      <c r="R10" s="77">
        <v>120</v>
      </c>
      <c r="S10" s="77">
        <v>62</v>
      </c>
      <c r="T10" s="78">
        <v>0.51666666666666672</v>
      </c>
      <c r="U10" s="79">
        <v>4.3481182795698921</v>
      </c>
      <c r="V10" s="79">
        <v>0.86667496293956126</v>
      </c>
      <c r="W10" s="77">
        <v>3235</v>
      </c>
      <c r="X10" s="77">
        <v>12381.878255208332</v>
      </c>
      <c r="Y10" s="37">
        <v>3.9837625744516087E-3</v>
      </c>
    </row>
    <row r="11" spans="1:25" x14ac:dyDescent="0.25">
      <c r="A11" s="35" t="s">
        <v>38</v>
      </c>
      <c r="B11" s="77">
        <v>255</v>
      </c>
      <c r="C11" s="77">
        <v>144</v>
      </c>
      <c r="D11" s="78">
        <v>0.56470588235294117</v>
      </c>
      <c r="E11" s="79">
        <v>4.1712962962962967</v>
      </c>
      <c r="F11" s="79">
        <v>1.0400810977929942</v>
      </c>
      <c r="G11" s="77">
        <v>7208</v>
      </c>
      <c r="H11" s="77">
        <v>27684.705882352937</v>
      </c>
      <c r="I11" s="37">
        <v>8.9073154254626658E-3</v>
      </c>
      <c r="J11" s="36"/>
      <c r="K11" s="36"/>
      <c r="L11" s="36"/>
      <c r="M11" s="36"/>
      <c r="N11" s="36"/>
      <c r="O11" s="36"/>
      <c r="P11" s="36"/>
      <c r="Q11" s="36"/>
      <c r="R11" s="77">
        <v>255</v>
      </c>
      <c r="S11" s="77">
        <v>144</v>
      </c>
      <c r="T11" s="78">
        <v>0.56470588235294117</v>
      </c>
      <c r="U11" s="79">
        <v>4.1712962962962967</v>
      </c>
      <c r="V11" s="79">
        <v>1.0400810977929942</v>
      </c>
      <c r="W11" s="77">
        <v>7208</v>
      </c>
      <c r="X11" s="77">
        <v>27684.705882352937</v>
      </c>
      <c r="Y11" s="37">
        <v>8.9073154254626658E-3</v>
      </c>
    </row>
    <row r="12" spans="1:25" x14ac:dyDescent="0.25">
      <c r="A12" s="35" t="s">
        <v>39</v>
      </c>
      <c r="B12" s="77">
        <v>13</v>
      </c>
      <c r="C12" s="77">
        <v>13</v>
      </c>
      <c r="D12" s="78">
        <v>1</v>
      </c>
      <c r="E12" s="79">
        <v>4.2051282051282053</v>
      </c>
      <c r="F12" s="79">
        <v>0.86021724088288476</v>
      </c>
      <c r="G12" s="77">
        <v>656</v>
      </c>
      <c r="H12" s="77">
        <v>1968</v>
      </c>
      <c r="I12" s="37">
        <v>6.3318703228429157E-4</v>
      </c>
      <c r="J12" s="36"/>
      <c r="K12" s="36"/>
      <c r="L12" s="36"/>
      <c r="M12" s="36"/>
      <c r="N12" s="36"/>
      <c r="O12" s="36"/>
      <c r="P12" s="36"/>
      <c r="Q12" s="36"/>
      <c r="R12" s="77">
        <v>13</v>
      </c>
      <c r="S12" s="77">
        <v>13</v>
      </c>
      <c r="T12" s="78">
        <v>1</v>
      </c>
      <c r="U12" s="79">
        <v>4.2051282051282053</v>
      </c>
      <c r="V12" s="79">
        <v>0.86021724088288476</v>
      </c>
      <c r="W12" s="77">
        <v>656</v>
      </c>
      <c r="X12" s="77">
        <v>1968</v>
      </c>
      <c r="Y12" s="37">
        <v>6.3318703228429157E-4</v>
      </c>
    </row>
    <row r="13" spans="1:25" x14ac:dyDescent="0.25">
      <c r="A13" s="35" t="s">
        <v>40</v>
      </c>
      <c r="B13" s="77">
        <v>623</v>
      </c>
      <c r="C13" s="77">
        <v>482</v>
      </c>
      <c r="D13" s="78">
        <v>0.7736757624398074</v>
      </c>
      <c r="E13" s="79">
        <v>4.2909751037344401</v>
      </c>
      <c r="F13" s="79">
        <v>0.97950019190206883</v>
      </c>
      <c r="G13" s="77">
        <v>24819</v>
      </c>
      <c r="H13" s="77">
        <v>93643.447946430169</v>
      </c>
      <c r="I13" s="37">
        <v>3.0128972001051149E-2</v>
      </c>
      <c r="J13" s="77">
        <v>257</v>
      </c>
      <c r="K13" s="77">
        <v>214</v>
      </c>
      <c r="L13" s="78">
        <v>0.83268482490272377</v>
      </c>
      <c r="M13" s="79">
        <v>4.0728193146417446</v>
      </c>
      <c r="N13" s="79">
        <v>1.0203121636430854</v>
      </c>
      <c r="O13" s="77">
        <v>10459</v>
      </c>
      <c r="P13" s="77">
        <v>12560.574766355139</v>
      </c>
      <c r="Q13" s="37">
        <v>4.041256636226306E-3</v>
      </c>
      <c r="R13" s="77">
        <v>880</v>
      </c>
      <c r="S13" s="77">
        <v>696</v>
      </c>
      <c r="T13" s="78">
        <v>0.79090909090909089</v>
      </c>
      <c r="U13" s="79">
        <v>4.2238984674329503</v>
      </c>
      <c r="V13" s="79">
        <v>0.99732099635361382</v>
      </c>
      <c r="W13" s="77">
        <v>35278</v>
      </c>
      <c r="X13" s="77">
        <v>106204.02271278531</v>
      </c>
      <c r="Y13" s="37">
        <v>3.4170228637277457E-2</v>
      </c>
    </row>
    <row r="14" spans="1:25" x14ac:dyDescent="0.25">
      <c r="A14" s="35" t="s">
        <v>41</v>
      </c>
      <c r="B14" s="77">
        <v>1248</v>
      </c>
      <c r="C14" s="77">
        <v>381</v>
      </c>
      <c r="D14" s="78">
        <v>0.30528846153846156</v>
      </c>
      <c r="E14" s="79">
        <v>4.219816272965879</v>
      </c>
      <c r="F14" s="79">
        <v>0.99364611389830404</v>
      </c>
      <c r="G14" s="77">
        <v>19293</v>
      </c>
      <c r="H14" s="77">
        <v>70230.067007392121</v>
      </c>
      <c r="I14" s="37">
        <v>2.2595918549561767E-2</v>
      </c>
      <c r="J14" s="77">
        <v>160</v>
      </c>
      <c r="K14" s="77">
        <v>68</v>
      </c>
      <c r="L14" s="78">
        <v>0.42499999999999999</v>
      </c>
      <c r="M14" s="79">
        <v>4.1482843137254903</v>
      </c>
      <c r="N14" s="79">
        <v>0.93610687211901678</v>
      </c>
      <c r="O14" s="77">
        <v>3385</v>
      </c>
      <c r="P14" s="77">
        <v>4256.04248046875</v>
      </c>
      <c r="Q14" s="37">
        <v>1.3693449733149811E-3</v>
      </c>
      <c r="R14" s="77">
        <v>1408</v>
      </c>
      <c r="S14" s="77">
        <v>449</v>
      </c>
      <c r="T14" s="78">
        <v>0.31889204545454547</v>
      </c>
      <c r="U14" s="79">
        <v>4.2089829250185602</v>
      </c>
      <c r="V14" s="79">
        <v>0.98548158125797458</v>
      </c>
      <c r="W14" s="77">
        <v>22678</v>
      </c>
      <c r="X14" s="77">
        <v>74486.109487860871</v>
      </c>
      <c r="Y14" s="37">
        <v>2.3965263522876746E-2</v>
      </c>
    </row>
    <row r="15" spans="1:25" x14ac:dyDescent="0.25">
      <c r="A15" s="35" t="s">
        <v>42</v>
      </c>
      <c r="B15" s="77">
        <v>553</v>
      </c>
      <c r="C15" s="77">
        <v>340</v>
      </c>
      <c r="D15" s="78">
        <v>0.61482820976491859</v>
      </c>
      <c r="E15" s="79">
        <v>4.1421568627450984</v>
      </c>
      <c r="F15" s="79">
        <v>0.96425692964814513</v>
      </c>
      <c r="G15" s="77">
        <v>16900</v>
      </c>
      <c r="H15" s="77">
        <v>64950.66585679297</v>
      </c>
      <c r="I15" s="37">
        <v>2.0897316747333031E-2</v>
      </c>
      <c r="J15" s="77">
        <v>95</v>
      </c>
      <c r="K15" s="77">
        <v>81</v>
      </c>
      <c r="L15" s="78">
        <v>0.85263157894736841</v>
      </c>
      <c r="M15" s="79">
        <v>3.8960905349794239</v>
      </c>
      <c r="N15" s="79">
        <v>1.0523856613812184</v>
      </c>
      <c r="O15" s="77">
        <v>3787</v>
      </c>
      <c r="P15" s="77">
        <v>4441.5432098765432</v>
      </c>
      <c r="Q15" s="37">
        <v>1.4290282336504954E-3</v>
      </c>
      <c r="R15" s="77">
        <v>648</v>
      </c>
      <c r="S15" s="77">
        <v>421</v>
      </c>
      <c r="T15" s="78">
        <v>0.64969135802469136</v>
      </c>
      <c r="U15" s="79">
        <v>4.0948139350752175</v>
      </c>
      <c r="V15" s="79">
        <v>0.98660708100238281</v>
      </c>
      <c r="W15" s="77">
        <v>20687</v>
      </c>
      <c r="X15" s="77">
        <v>69392.209066669515</v>
      </c>
      <c r="Y15" s="37">
        <v>2.2326344980983528E-2</v>
      </c>
    </row>
    <row r="16" spans="1:25" x14ac:dyDescent="0.25">
      <c r="A16" s="35" t="s">
        <v>43</v>
      </c>
      <c r="B16" s="77">
        <v>863</v>
      </c>
      <c r="C16" s="77">
        <v>260</v>
      </c>
      <c r="D16" s="78">
        <v>0.30127462340672073</v>
      </c>
      <c r="E16" s="79">
        <v>4.1282051282051286</v>
      </c>
      <c r="F16" s="79">
        <v>0.97512621614311856</v>
      </c>
      <c r="G16" s="77">
        <v>12880</v>
      </c>
      <c r="H16" s="77">
        <v>46813.662571884706</v>
      </c>
      <c r="I16" s="37">
        <v>1.5061892314151368E-2</v>
      </c>
      <c r="J16" s="77">
        <v>81</v>
      </c>
      <c r="K16" s="77">
        <v>26</v>
      </c>
      <c r="L16" s="78">
        <v>0.32098765432098764</v>
      </c>
      <c r="M16" s="79">
        <v>4.1025641025641022</v>
      </c>
      <c r="N16" s="79">
        <v>1.1831048200060863</v>
      </c>
      <c r="O16" s="77">
        <v>1280</v>
      </c>
      <c r="P16" s="77">
        <v>1562.1521109586954</v>
      </c>
      <c r="Q16" s="37">
        <v>5.026089731273261E-4</v>
      </c>
      <c r="R16" s="77">
        <v>944</v>
      </c>
      <c r="S16" s="77">
        <v>286</v>
      </c>
      <c r="T16" s="78">
        <v>0.30296610169491528</v>
      </c>
      <c r="U16" s="79">
        <v>4.1258741258741258</v>
      </c>
      <c r="V16" s="79">
        <v>0.99585714940004377</v>
      </c>
      <c r="W16" s="77">
        <v>14160</v>
      </c>
      <c r="X16" s="77">
        <v>48375.814682843404</v>
      </c>
      <c r="Y16" s="37">
        <v>1.5564501287278695E-2</v>
      </c>
    </row>
    <row r="17" spans="1:25" ht="24" x14ac:dyDescent="0.25">
      <c r="A17" s="35" t="s">
        <v>44</v>
      </c>
      <c r="B17" s="36"/>
      <c r="C17" s="36"/>
      <c r="D17" s="36"/>
      <c r="E17" s="36"/>
      <c r="F17" s="36"/>
      <c r="G17" s="36"/>
      <c r="H17" s="36"/>
      <c r="I17" s="36"/>
      <c r="J17" s="77" t="s">
        <v>174</v>
      </c>
      <c r="K17" s="77" t="s">
        <v>174</v>
      </c>
      <c r="L17" s="78"/>
      <c r="M17" s="79"/>
      <c r="N17" s="79"/>
      <c r="O17" s="77">
        <v>58</v>
      </c>
      <c r="P17" s="77">
        <v>58</v>
      </c>
      <c r="Q17" s="37">
        <v>1.866099993520778E-5</v>
      </c>
      <c r="R17" s="77" t="s">
        <v>174</v>
      </c>
      <c r="S17" s="77" t="s">
        <v>174</v>
      </c>
      <c r="T17" s="78"/>
      <c r="U17" s="79"/>
      <c r="V17" s="79"/>
      <c r="W17" s="77">
        <v>58</v>
      </c>
      <c r="X17" s="77">
        <v>58</v>
      </c>
      <c r="Y17" s="37">
        <v>1.866099993520778E-5</v>
      </c>
    </row>
    <row r="18" spans="1:25" x14ac:dyDescent="0.25">
      <c r="A18" s="35" t="s">
        <v>45</v>
      </c>
      <c r="B18" s="77">
        <v>11</v>
      </c>
      <c r="C18" s="77">
        <v>10</v>
      </c>
      <c r="D18" s="78">
        <v>0.90909090909090906</v>
      </c>
      <c r="E18" s="79">
        <v>4.3083333333333336</v>
      </c>
      <c r="F18" s="79">
        <v>0.99829716128125923</v>
      </c>
      <c r="G18" s="77">
        <v>517</v>
      </c>
      <c r="H18" s="77">
        <v>1706.1000000000001</v>
      </c>
      <c r="I18" s="37">
        <v>5.4892296533548275E-4</v>
      </c>
      <c r="J18" s="36"/>
      <c r="K18" s="36"/>
      <c r="L18" s="36"/>
      <c r="M18" s="36"/>
      <c r="N18" s="36"/>
      <c r="O18" s="36"/>
      <c r="P18" s="36"/>
      <c r="Q18" s="36"/>
      <c r="R18" s="77">
        <v>11</v>
      </c>
      <c r="S18" s="77">
        <v>10</v>
      </c>
      <c r="T18" s="78">
        <v>0.90909090909090906</v>
      </c>
      <c r="U18" s="79">
        <v>4.3083333333333336</v>
      </c>
      <c r="V18" s="79">
        <v>0.99829716128125923</v>
      </c>
      <c r="W18" s="77">
        <v>517</v>
      </c>
      <c r="X18" s="77">
        <v>1706.1000000000001</v>
      </c>
      <c r="Y18" s="37">
        <v>5.4892296533548275E-4</v>
      </c>
    </row>
    <row r="19" spans="1:25" ht="24" x14ac:dyDescent="0.25">
      <c r="A19" s="35" t="s">
        <v>175</v>
      </c>
      <c r="B19" s="77">
        <v>55</v>
      </c>
      <c r="C19" s="77">
        <v>33</v>
      </c>
      <c r="D19" s="78">
        <v>0.6</v>
      </c>
      <c r="E19" s="79">
        <v>4.1641414141414144</v>
      </c>
      <c r="F19" s="79">
        <v>1.0079617498164037</v>
      </c>
      <c r="G19" s="77">
        <v>1649</v>
      </c>
      <c r="H19" s="77">
        <v>6338.34375</v>
      </c>
      <c r="I19" s="37">
        <v>2.0393074535874937E-3</v>
      </c>
      <c r="J19" s="36"/>
      <c r="K19" s="36"/>
      <c r="L19" s="36"/>
      <c r="M19" s="36"/>
      <c r="N19" s="36"/>
      <c r="O19" s="36"/>
      <c r="P19" s="36"/>
      <c r="Q19" s="36"/>
      <c r="R19" s="77">
        <v>55</v>
      </c>
      <c r="S19" s="77">
        <v>33</v>
      </c>
      <c r="T19" s="78">
        <v>0.6</v>
      </c>
      <c r="U19" s="79">
        <v>4.1641414141414144</v>
      </c>
      <c r="V19" s="79">
        <v>1.0079617498164037</v>
      </c>
      <c r="W19" s="77">
        <v>1649</v>
      </c>
      <c r="X19" s="77">
        <v>6338.34375</v>
      </c>
      <c r="Y19" s="37">
        <v>2.0393074535874937E-3</v>
      </c>
    </row>
    <row r="20" spans="1:25" x14ac:dyDescent="0.25">
      <c r="A20" s="35" t="s">
        <v>46</v>
      </c>
      <c r="B20" s="77">
        <v>38</v>
      </c>
      <c r="C20" s="77">
        <v>21</v>
      </c>
      <c r="D20" s="78">
        <v>0.55263157894736847</v>
      </c>
      <c r="E20" s="79">
        <v>4.4841269841269842</v>
      </c>
      <c r="F20" s="79">
        <v>0.88849906418050506</v>
      </c>
      <c r="G20" s="77">
        <v>1130</v>
      </c>
      <c r="H20" s="77">
        <v>4337.4950225069251</v>
      </c>
      <c r="I20" s="37">
        <v>1.3955516264476861E-3</v>
      </c>
      <c r="J20" s="36"/>
      <c r="K20" s="36"/>
      <c r="L20" s="36"/>
      <c r="M20" s="36"/>
      <c r="N20" s="36"/>
      <c r="O20" s="36"/>
      <c r="P20" s="36"/>
      <c r="Q20" s="36"/>
      <c r="R20" s="77">
        <v>38</v>
      </c>
      <c r="S20" s="77">
        <v>21</v>
      </c>
      <c r="T20" s="78">
        <v>0.55263157894736847</v>
      </c>
      <c r="U20" s="79">
        <v>4.4841269841269842</v>
      </c>
      <c r="V20" s="79">
        <v>0.88849906418050506</v>
      </c>
      <c r="W20" s="77">
        <v>1130</v>
      </c>
      <c r="X20" s="77">
        <v>4337.4950225069251</v>
      </c>
      <c r="Y20" s="37">
        <v>1.3955516264476861E-3</v>
      </c>
    </row>
    <row r="21" spans="1:25" x14ac:dyDescent="0.25">
      <c r="A21" s="35" t="s">
        <v>47</v>
      </c>
      <c r="B21" s="77">
        <v>31</v>
      </c>
      <c r="C21" s="77">
        <v>26</v>
      </c>
      <c r="D21" s="78">
        <v>0.83870967741935487</v>
      </c>
      <c r="E21" s="79">
        <v>3.7275641025641026</v>
      </c>
      <c r="F21" s="79">
        <v>1.2219191356615993</v>
      </c>
      <c r="G21" s="77">
        <v>1163</v>
      </c>
      <c r="H21" s="77">
        <v>4159.9615384615381</v>
      </c>
      <c r="I21" s="37">
        <v>1.3384317586154762E-3</v>
      </c>
      <c r="J21" s="77">
        <v>13</v>
      </c>
      <c r="K21" s="77">
        <v>5</v>
      </c>
      <c r="L21" s="78">
        <v>0.38461538461538464</v>
      </c>
      <c r="M21" s="79">
        <v>4.1166666666666663</v>
      </c>
      <c r="N21" s="79">
        <v>0.96767189113298746</v>
      </c>
      <c r="O21" s="77">
        <v>247</v>
      </c>
      <c r="P21" s="77">
        <v>307.51682692307691</v>
      </c>
      <c r="Q21" s="37">
        <v>9.8940887711842075E-5</v>
      </c>
      <c r="R21" s="77">
        <v>44</v>
      </c>
      <c r="S21" s="77">
        <v>31</v>
      </c>
      <c r="T21" s="78">
        <v>0.70454545454545459</v>
      </c>
      <c r="U21" s="79">
        <v>3.7903225806451615</v>
      </c>
      <c r="V21" s="79">
        <v>1.1932214024633339</v>
      </c>
      <c r="W21" s="77">
        <v>1410</v>
      </c>
      <c r="X21" s="77">
        <v>4467.4783653846152</v>
      </c>
      <c r="Y21" s="37">
        <v>1.4373726463273184E-3</v>
      </c>
    </row>
    <row r="22" spans="1:25" x14ac:dyDescent="0.25">
      <c r="A22" s="35" t="s">
        <v>48</v>
      </c>
      <c r="B22" s="77">
        <v>719</v>
      </c>
      <c r="C22" s="77">
        <v>278</v>
      </c>
      <c r="D22" s="78">
        <v>0.38664812239221141</v>
      </c>
      <c r="E22" s="79">
        <v>4.2811750599520382</v>
      </c>
      <c r="F22" s="79">
        <v>0.96588352990142246</v>
      </c>
      <c r="G22" s="77">
        <v>14282</v>
      </c>
      <c r="H22" s="77">
        <v>53372.75930582772</v>
      </c>
      <c r="I22" s="37">
        <v>1.7172225137032957E-2</v>
      </c>
      <c r="J22" s="77">
        <v>160</v>
      </c>
      <c r="K22" s="77">
        <v>93</v>
      </c>
      <c r="L22" s="78">
        <v>0.58125000000000004</v>
      </c>
      <c r="M22" s="79">
        <v>3.7867383512544803</v>
      </c>
      <c r="N22" s="79">
        <v>1.0946447221544764</v>
      </c>
      <c r="O22" s="77">
        <v>4226</v>
      </c>
      <c r="P22" s="77">
        <v>5413.4017944335938</v>
      </c>
      <c r="Q22" s="37">
        <v>1.74171535405481E-3</v>
      </c>
      <c r="R22" s="77">
        <v>879</v>
      </c>
      <c r="S22" s="77">
        <v>371</v>
      </c>
      <c r="T22" s="78">
        <v>0.42207053469852107</v>
      </c>
      <c r="U22" s="79">
        <v>4.1572327044025155</v>
      </c>
      <c r="V22" s="79">
        <v>1.0224278650349694</v>
      </c>
      <c r="W22" s="77">
        <v>18508</v>
      </c>
      <c r="X22" s="77">
        <v>58786.161100261314</v>
      </c>
      <c r="Y22" s="37">
        <v>1.8913940491087768E-2</v>
      </c>
    </row>
    <row r="23" spans="1:25" x14ac:dyDescent="0.25">
      <c r="A23" s="35" t="s">
        <v>50</v>
      </c>
      <c r="B23" s="77">
        <v>273</v>
      </c>
      <c r="C23" s="77">
        <v>81</v>
      </c>
      <c r="D23" s="78">
        <v>0.2967032967032967</v>
      </c>
      <c r="E23" s="79">
        <v>4.0411522633744852</v>
      </c>
      <c r="F23" s="79">
        <v>1.0375431516957181</v>
      </c>
      <c r="G23" s="77">
        <v>3928</v>
      </c>
      <c r="H23" s="77">
        <v>14251.377279314094</v>
      </c>
      <c r="I23" s="37">
        <v>4.5852577669983092E-3</v>
      </c>
      <c r="J23" s="36"/>
      <c r="K23" s="36"/>
      <c r="L23" s="36"/>
      <c r="M23" s="36"/>
      <c r="N23" s="36"/>
      <c r="O23" s="36"/>
      <c r="P23" s="36"/>
      <c r="Q23" s="36"/>
      <c r="R23" s="77">
        <v>273</v>
      </c>
      <c r="S23" s="77">
        <v>81</v>
      </c>
      <c r="T23" s="78">
        <v>0.2967032967032967</v>
      </c>
      <c r="U23" s="79">
        <v>4.0411522633744852</v>
      </c>
      <c r="V23" s="79">
        <v>1.0375431516957181</v>
      </c>
      <c r="W23" s="77">
        <v>3928</v>
      </c>
      <c r="X23" s="77">
        <v>14251.377279314094</v>
      </c>
      <c r="Y23" s="37">
        <v>4.5852577669983092E-3</v>
      </c>
    </row>
    <row r="24" spans="1:25" x14ac:dyDescent="0.25">
      <c r="A24" s="35" t="s">
        <v>51</v>
      </c>
      <c r="B24" s="77">
        <v>88</v>
      </c>
      <c r="C24" s="77">
        <v>88</v>
      </c>
      <c r="D24" s="78">
        <v>1</v>
      </c>
      <c r="E24" s="79">
        <v>4.3977272727272725</v>
      </c>
      <c r="F24" s="79">
        <v>0.87848577618147572</v>
      </c>
      <c r="G24" s="77">
        <v>4644</v>
      </c>
      <c r="H24" s="77">
        <v>13932</v>
      </c>
      <c r="I24" s="37">
        <v>4.4825008809881864E-3</v>
      </c>
      <c r="J24" s="77">
        <v>35</v>
      </c>
      <c r="K24" s="77">
        <v>34</v>
      </c>
      <c r="L24" s="78">
        <v>0.97142857142857142</v>
      </c>
      <c r="M24" s="79">
        <v>3.9877450980392157</v>
      </c>
      <c r="N24" s="79">
        <v>1.1036245159835356</v>
      </c>
      <c r="O24" s="77">
        <v>1627</v>
      </c>
      <c r="P24" s="77">
        <v>1674.8529411764707</v>
      </c>
      <c r="Q24" s="37">
        <v>5.3886949356511519E-4</v>
      </c>
      <c r="R24" s="77">
        <v>123</v>
      </c>
      <c r="S24" s="77">
        <v>122</v>
      </c>
      <c r="T24" s="78">
        <v>0.99186991869918695</v>
      </c>
      <c r="U24" s="79">
        <v>4.2834699453551917</v>
      </c>
      <c r="V24" s="79">
        <v>0.96430840073063073</v>
      </c>
      <c r="W24" s="77">
        <v>6271</v>
      </c>
      <c r="X24" s="77">
        <v>15606.85294117647</v>
      </c>
      <c r="Y24" s="37">
        <v>5.0213703745533014E-3</v>
      </c>
    </row>
    <row r="25" spans="1:25" x14ac:dyDescent="0.25">
      <c r="A25" s="35" t="s">
        <v>52</v>
      </c>
      <c r="B25" s="77">
        <v>42</v>
      </c>
      <c r="C25" s="77">
        <v>13</v>
      </c>
      <c r="D25" s="78">
        <v>0.30952380952380953</v>
      </c>
      <c r="E25" s="79">
        <v>3.7564102564102564</v>
      </c>
      <c r="F25" s="79">
        <v>1.1115465944753191</v>
      </c>
      <c r="G25" s="77">
        <v>586</v>
      </c>
      <c r="H25" s="77">
        <v>2136.5517644557822</v>
      </c>
      <c r="I25" s="37">
        <v>6.8741710927719695E-4</v>
      </c>
      <c r="J25" s="77">
        <v>25</v>
      </c>
      <c r="K25" s="77">
        <v>8</v>
      </c>
      <c r="L25" s="78">
        <v>0.32</v>
      </c>
      <c r="M25" s="79">
        <v>3.3229166666666665</v>
      </c>
      <c r="N25" s="79">
        <v>1.2869116104284535</v>
      </c>
      <c r="O25" s="77">
        <v>319</v>
      </c>
      <c r="P25" s="77">
        <v>389.18</v>
      </c>
      <c r="Q25" s="37">
        <v>1.2521530956524421E-4</v>
      </c>
      <c r="R25" s="77">
        <v>67</v>
      </c>
      <c r="S25" s="77">
        <v>21</v>
      </c>
      <c r="T25" s="78">
        <v>0.31343283582089554</v>
      </c>
      <c r="U25" s="79">
        <v>3.5912698412698414</v>
      </c>
      <c r="V25" s="79">
        <v>1.2000343805438554</v>
      </c>
      <c r="W25" s="77">
        <v>905</v>
      </c>
      <c r="X25" s="77">
        <v>2525.731764455782</v>
      </c>
      <c r="Y25" s="37">
        <v>8.1263241884244107E-4</v>
      </c>
    </row>
    <row r="26" spans="1:25" x14ac:dyDescent="0.25">
      <c r="A26" s="35" t="s">
        <v>53</v>
      </c>
      <c r="B26" s="77">
        <v>611</v>
      </c>
      <c r="C26" s="77">
        <v>500</v>
      </c>
      <c r="D26" s="78">
        <v>0.81833060556464809</v>
      </c>
      <c r="E26" s="79">
        <v>4.2478333333333333</v>
      </c>
      <c r="F26" s="79">
        <v>0.97711069258071015</v>
      </c>
      <c r="G26" s="77">
        <v>25487</v>
      </c>
      <c r="H26" s="77">
        <v>93435.342000000004</v>
      </c>
      <c r="I26" s="37">
        <v>3.0062015707036496E-2</v>
      </c>
      <c r="J26" s="77">
        <v>84</v>
      </c>
      <c r="K26" s="77">
        <v>60</v>
      </c>
      <c r="L26" s="78">
        <v>0.7142857142857143</v>
      </c>
      <c r="M26" s="79">
        <v>4.0611111111111109</v>
      </c>
      <c r="N26" s="79">
        <v>1.0536386102396103</v>
      </c>
      <c r="O26" s="77">
        <v>2924</v>
      </c>
      <c r="P26" s="77">
        <v>3716.5382653061229</v>
      </c>
      <c r="Q26" s="37">
        <v>1.1957641435874965E-3</v>
      </c>
      <c r="R26" s="77">
        <v>695</v>
      </c>
      <c r="S26" s="77">
        <v>560</v>
      </c>
      <c r="T26" s="78">
        <v>0.80575539568345322</v>
      </c>
      <c r="U26" s="79">
        <v>4.2278273809523812</v>
      </c>
      <c r="V26" s="79">
        <v>0.98728495848477438</v>
      </c>
      <c r="W26" s="77">
        <v>28411</v>
      </c>
      <c r="X26" s="77">
        <v>97151.880265306128</v>
      </c>
      <c r="Y26" s="37">
        <v>3.1257779850623994E-2</v>
      </c>
    </row>
    <row r="27" spans="1:25" x14ac:dyDescent="0.25">
      <c r="A27" s="35" t="s">
        <v>54</v>
      </c>
      <c r="B27" s="77">
        <v>230</v>
      </c>
      <c r="C27" s="77">
        <v>155</v>
      </c>
      <c r="D27" s="78">
        <v>0.67391304347826086</v>
      </c>
      <c r="E27" s="79">
        <v>4.1725806451612906</v>
      </c>
      <c r="F27" s="79">
        <v>0.95591019871768568</v>
      </c>
      <c r="G27" s="77">
        <v>7761</v>
      </c>
      <c r="H27" s="77">
        <v>29731.970123464082</v>
      </c>
      <c r="I27" s="37">
        <v>9.5660050439234975E-3</v>
      </c>
      <c r="J27" s="77">
        <v>15</v>
      </c>
      <c r="K27" s="77">
        <v>8</v>
      </c>
      <c r="L27" s="78">
        <v>0.53333333333333333</v>
      </c>
      <c r="M27" s="79">
        <v>3.9479166666666665</v>
      </c>
      <c r="N27" s="79">
        <v>1.1027408246677408</v>
      </c>
      <c r="O27" s="77">
        <v>379</v>
      </c>
      <c r="P27" s="77">
        <v>484.27777777777771</v>
      </c>
      <c r="Q27" s="37">
        <v>1.5581219965058065E-4</v>
      </c>
      <c r="R27" s="77">
        <v>245</v>
      </c>
      <c r="S27" s="77">
        <v>163</v>
      </c>
      <c r="T27" s="78">
        <v>0.66530612244897958</v>
      </c>
      <c r="U27" s="79">
        <v>4.1615541922290387</v>
      </c>
      <c r="V27" s="79">
        <v>0.96486033066820021</v>
      </c>
      <c r="W27" s="77">
        <v>8140</v>
      </c>
      <c r="X27" s="77">
        <v>30216.247901241859</v>
      </c>
      <c r="Y27" s="37">
        <v>9.7218172435740782E-3</v>
      </c>
    </row>
    <row r="28" spans="1:25" x14ac:dyDescent="0.25">
      <c r="A28" s="35" t="s">
        <v>55</v>
      </c>
      <c r="B28" s="77">
        <v>43</v>
      </c>
      <c r="C28" s="77">
        <v>24</v>
      </c>
      <c r="D28" s="78">
        <v>0.55813953488372092</v>
      </c>
      <c r="E28" s="79">
        <v>4.46875</v>
      </c>
      <c r="F28" s="79">
        <v>0.79869413819614909</v>
      </c>
      <c r="G28" s="77">
        <v>1287</v>
      </c>
      <c r="H28" s="77">
        <v>4941.6206057328291</v>
      </c>
      <c r="I28" s="37">
        <v>1.5899238241965819E-3</v>
      </c>
      <c r="J28" s="77" t="s">
        <v>174</v>
      </c>
      <c r="K28" s="77" t="s">
        <v>174</v>
      </c>
      <c r="L28" s="78"/>
      <c r="M28" s="79"/>
      <c r="N28" s="79"/>
      <c r="O28" s="77">
        <v>65</v>
      </c>
      <c r="P28" s="77">
        <v>65</v>
      </c>
      <c r="Q28" s="37">
        <v>2.0913189582560443E-5</v>
      </c>
      <c r="R28" s="77">
        <v>45</v>
      </c>
      <c r="S28" s="77">
        <v>26</v>
      </c>
      <c r="T28" s="78">
        <v>0.57777777777777772</v>
      </c>
      <c r="U28" s="79">
        <v>4.333333333333333</v>
      </c>
      <c r="V28" s="79">
        <v>0.96962412313790125</v>
      </c>
      <c r="W28" s="77">
        <v>1352</v>
      </c>
      <c r="X28" s="77">
        <v>5006.6206057328291</v>
      </c>
      <c r="Y28" s="37">
        <v>1.6108370137791425E-3</v>
      </c>
    </row>
    <row r="29" spans="1:25" x14ac:dyDescent="0.25">
      <c r="A29" s="35" t="s">
        <v>57</v>
      </c>
      <c r="B29" s="77">
        <v>581</v>
      </c>
      <c r="C29" s="77">
        <v>108</v>
      </c>
      <c r="D29" s="78">
        <v>0.18588640275387264</v>
      </c>
      <c r="E29" s="79">
        <v>4.0625</v>
      </c>
      <c r="F29" s="79">
        <v>1.04155091949517</v>
      </c>
      <c r="G29" s="77">
        <v>5265</v>
      </c>
      <c r="H29" s="77">
        <v>18121.183063949924</v>
      </c>
      <c r="I29" s="37">
        <v>5.8303344134872041E-3</v>
      </c>
      <c r="J29" s="77" t="s">
        <v>174</v>
      </c>
      <c r="K29" s="77" t="s">
        <v>174</v>
      </c>
      <c r="L29" s="78"/>
      <c r="M29" s="79"/>
      <c r="N29" s="79"/>
      <c r="O29" s="77">
        <v>112</v>
      </c>
      <c r="P29" s="77">
        <v>121.625</v>
      </c>
      <c r="Q29" s="37">
        <v>3.913179512275252E-5</v>
      </c>
      <c r="R29" s="77">
        <v>601</v>
      </c>
      <c r="S29" s="77">
        <v>110</v>
      </c>
      <c r="T29" s="78">
        <v>0.18302828618968386</v>
      </c>
      <c r="U29" s="79">
        <v>4.0734848484848483</v>
      </c>
      <c r="V29" s="79">
        <v>1.0378707697102367</v>
      </c>
      <c r="W29" s="77">
        <v>5377</v>
      </c>
      <c r="X29" s="77">
        <v>18242.808063949924</v>
      </c>
      <c r="Y29" s="37">
        <v>5.8694662086099568E-3</v>
      </c>
    </row>
    <row r="30" spans="1:25" x14ac:dyDescent="0.25">
      <c r="A30" s="35" t="s">
        <v>58</v>
      </c>
      <c r="B30" s="77">
        <v>17</v>
      </c>
      <c r="C30" s="77">
        <v>12</v>
      </c>
      <c r="D30" s="78">
        <v>0.70588235294117652</v>
      </c>
      <c r="E30" s="79">
        <v>4.0486111111111107</v>
      </c>
      <c r="F30" s="79">
        <v>0.91537682822667443</v>
      </c>
      <c r="G30" s="77">
        <v>583</v>
      </c>
      <c r="H30" s="77">
        <v>2225.5873702422145</v>
      </c>
      <c r="I30" s="37">
        <v>7.1606354779119345E-4</v>
      </c>
      <c r="J30" s="36"/>
      <c r="K30" s="36"/>
      <c r="L30" s="36"/>
      <c r="M30" s="36"/>
      <c r="N30" s="36"/>
      <c r="O30" s="36"/>
      <c r="P30" s="36"/>
      <c r="Q30" s="36"/>
      <c r="R30" s="77">
        <v>17</v>
      </c>
      <c r="S30" s="77">
        <v>12</v>
      </c>
      <c r="T30" s="78">
        <v>0.70588235294117652</v>
      </c>
      <c r="U30" s="79">
        <v>4.0486111111111107</v>
      </c>
      <c r="V30" s="79">
        <v>0.91537682822667443</v>
      </c>
      <c r="W30" s="77">
        <v>583</v>
      </c>
      <c r="X30" s="77">
        <v>2225.5873702422145</v>
      </c>
      <c r="Y30" s="37">
        <v>7.1606354779119345E-4</v>
      </c>
    </row>
    <row r="31" spans="1:25" x14ac:dyDescent="0.25">
      <c r="A31" s="35" t="s">
        <v>60</v>
      </c>
      <c r="B31" s="77">
        <v>338</v>
      </c>
      <c r="C31" s="77">
        <v>214</v>
      </c>
      <c r="D31" s="78">
        <v>0.63313609467455623</v>
      </c>
      <c r="E31" s="79">
        <v>4.2180685358255454</v>
      </c>
      <c r="F31" s="79">
        <v>0.91071024710461168</v>
      </c>
      <c r="G31" s="77">
        <v>10832</v>
      </c>
      <c r="H31" s="77">
        <v>41607.624505444488</v>
      </c>
      <c r="I31" s="37">
        <v>1.3386894451728436E-2</v>
      </c>
      <c r="J31" s="77">
        <v>7</v>
      </c>
      <c r="K31" s="77">
        <v>5</v>
      </c>
      <c r="L31" s="78">
        <v>0.7142857142857143</v>
      </c>
      <c r="M31" s="79">
        <v>4.2666666666666666</v>
      </c>
      <c r="N31" s="79">
        <v>0.89193921068397686</v>
      </c>
      <c r="O31" s="77">
        <v>256</v>
      </c>
      <c r="P31" s="77">
        <v>325.38775510204084</v>
      </c>
      <c r="Q31" s="37">
        <v>1.046907047737343E-4</v>
      </c>
      <c r="R31" s="77">
        <v>345</v>
      </c>
      <c r="S31" s="77">
        <v>219</v>
      </c>
      <c r="T31" s="78">
        <v>0.63478260869565217</v>
      </c>
      <c r="U31" s="79">
        <v>4.2191780821917808</v>
      </c>
      <c r="V31" s="79">
        <v>0.91031494388143341</v>
      </c>
      <c r="W31" s="77">
        <v>11088</v>
      </c>
      <c r="X31" s="77">
        <v>41933.012260546529</v>
      </c>
      <c r="Y31" s="37">
        <v>1.3491585156502169E-2</v>
      </c>
    </row>
    <row r="32" spans="1:25" x14ac:dyDescent="0.25">
      <c r="A32" s="35" t="s">
        <v>62</v>
      </c>
      <c r="B32" s="77">
        <v>3425</v>
      </c>
      <c r="C32" s="77">
        <v>794</v>
      </c>
      <c r="D32" s="78">
        <v>0.23182481751824818</v>
      </c>
      <c r="E32" s="79">
        <v>4.2598656591099919</v>
      </c>
      <c r="F32" s="79">
        <v>0.9273897256251955</v>
      </c>
      <c r="G32" s="77">
        <v>40588</v>
      </c>
      <c r="H32" s="77">
        <v>143115.22560179018</v>
      </c>
      <c r="I32" s="37">
        <v>4.6046089925556095E-2</v>
      </c>
      <c r="J32" s="77">
        <v>181</v>
      </c>
      <c r="K32" s="77">
        <v>57</v>
      </c>
      <c r="L32" s="78">
        <v>0.31491712707182318</v>
      </c>
      <c r="M32" s="79">
        <v>4.0380116959064329</v>
      </c>
      <c r="N32" s="79">
        <v>1.0915757266972663</v>
      </c>
      <c r="O32" s="77">
        <v>2762</v>
      </c>
      <c r="P32" s="77">
        <v>3363.4422350508225</v>
      </c>
      <c r="Q32" s="37">
        <v>1.0821585401785949E-3</v>
      </c>
      <c r="R32" s="77">
        <v>3606</v>
      </c>
      <c r="S32" s="77">
        <v>851</v>
      </c>
      <c r="T32" s="78">
        <v>0.23599556295063784</v>
      </c>
      <c r="U32" s="79">
        <v>4.2450058754406577</v>
      </c>
      <c r="V32" s="79">
        <v>0.94092004064091539</v>
      </c>
      <c r="W32" s="77">
        <v>43350</v>
      </c>
      <c r="X32" s="77">
        <v>146478.66783684099</v>
      </c>
      <c r="Y32" s="37">
        <v>4.7128248465734685E-2</v>
      </c>
    </row>
    <row r="33" spans="1:25" x14ac:dyDescent="0.25">
      <c r="A33" s="35" t="s">
        <v>63</v>
      </c>
      <c r="B33" s="77">
        <v>22</v>
      </c>
      <c r="C33" s="77">
        <v>14</v>
      </c>
      <c r="D33" s="78">
        <v>0.63636363636363635</v>
      </c>
      <c r="E33" s="79">
        <v>4.4821428571428568</v>
      </c>
      <c r="F33" s="79">
        <v>0.86584128017147766</v>
      </c>
      <c r="G33" s="77">
        <v>753</v>
      </c>
      <c r="H33" s="77">
        <v>2892.0100723140495</v>
      </c>
      <c r="I33" s="37">
        <v>9.3047930641504699E-4</v>
      </c>
      <c r="J33" s="36"/>
      <c r="K33" s="36"/>
      <c r="L33" s="36"/>
      <c r="M33" s="36"/>
      <c r="N33" s="36"/>
      <c r="O33" s="36"/>
      <c r="P33" s="36"/>
      <c r="Q33" s="36"/>
      <c r="R33" s="77">
        <v>22</v>
      </c>
      <c r="S33" s="77">
        <v>14</v>
      </c>
      <c r="T33" s="78">
        <v>0.63636363636363635</v>
      </c>
      <c r="U33" s="79">
        <v>4.4821428571428568</v>
      </c>
      <c r="V33" s="79">
        <v>0.86584128017147766</v>
      </c>
      <c r="W33" s="77">
        <v>753</v>
      </c>
      <c r="X33" s="77">
        <v>2892.0100723140495</v>
      </c>
      <c r="Y33" s="37">
        <v>9.3047930641504699E-4</v>
      </c>
    </row>
    <row r="34" spans="1:25" x14ac:dyDescent="0.25">
      <c r="A34" s="35" t="s">
        <v>64</v>
      </c>
      <c r="B34" s="77">
        <v>60</v>
      </c>
      <c r="C34" s="77">
        <v>41</v>
      </c>
      <c r="D34" s="78">
        <v>0.68333333333333335</v>
      </c>
      <c r="E34" s="79">
        <v>4.7886178861788622</v>
      </c>
      <c r="F34" s="79">
        <v>0.52964219430576387</v>
      </c>
      <c r="G34" s="77">
        <v>2356</v>
      </c>
      <c r="H34" s="77">
        <v>9017.5286458333321</v>
      </c>
      <c r="I34" s="37">
        <v>2.901312094407416E-3</v>
      </c>
      <c r="J34" s="77" t="s">
        <v>174</v>
      </c>
      <c r="K34" s="77" t="s">
        <v>174</v>
      </c>
      <c r="L34" s="78"/>
      <c r="M34" s="79"/>
      <c r="N34" s="79"/>
      <c r="O34" s="77">
        <v>180</v>
      </c>
      <c r="P34" s="77">
        <v>227.4609375</v>
      </c>
      <c r="Q34" s="37">
        <v>7.3183595516375884E-5</v>
      </c>
      <c r="R34" s="77">
        <v>64</v>
      </c>
      <c r="S34" s="77">
        <v>44</v>
      </c>
      <c r="T34" s="78">
        <v>0.6875</v>
      </c>
      <c r="U34" s="79">
        <v>4.8030303030303028</v>
      </c>
      <c r="V34" s="79">
        <v>0.51403622586931541</v>
      </c>
      <c r="W34" s="77">
        <v>2536</v>
      </c>
      <c r="X34" s="77">
        <v>9244.9895833333321</v>
      </c>
      <c r="Y34" s="37">
        <v>2.9744956899237915E-3</v>
      </c>
    </row>
    <row r="35" spans="1:25" x14ac:dyDescent="0.25">
      <c r="A35" s="35" t="s">
        <v>65</v>
      </c>
      <c r="B35" s="77">
        <v>130</v>
      </c>
      <c r="C35" s="77">
        <v>127</v>
      </c>
      <c r="D35" s="78">
        <v>0.97692307692307689</v>
      </c>
      <c r="E35" s="79">
        <v>4.1633858267716537</v>
      </c>
      <c r="F35" s="79">
        <v>0.98955069775184534</v>
      </c>
      <c r="G35" s="77">
        <v>6345</v>
      </c>
      <c r="H35" s="77">
        <v>19484.645669291338</v>
      </c>
      <c r="I35" s="37">
        <v>6.2690167512446937E-3</v>
      </c>
      <c r="J35" s="36"/>
      <c r="K35" s="36"/>
      <c r="L35" s="36"/>
      <c r="M35" s="36"/>
      <c r="N35" s="36"/>
      <c r="O35" s="36"/>
      <c r="P35" s="36"/>
      <c r="Q35" s="36"/>
      <c r="R35" s="77">
        <v>130</v>
      </c>
      <c r="S35" s="77">
        <v>127</v>
      </c>
      <c r="T35" s="78">
        <v>0.97692307692307689</v>
      </c>
      <c r="U35" s="79">
        <v>4.1633858267716537</v>
      </c>
      <c r="V35" s="79">
        <v>0.98955069775184534</v>
      </c>
      <c r="W35" s="77">
        <v>6345</v>
      </c>
      <c r="X35" s="77">
        <v>19484.645669291338</v>
      </c>
      <c r="Y35" s="37">
        <v>6.2690167512446937E-3</v>
      </c>
    </row>
    <row r="36" spans="1:25" x14ac:dyDescent="0.25">
      <c r="A36" s="35" t="s">
        <v>66</v>
      </c>
      <c r="B36" s="77">
        <v>467</v>
      </c>
      <c r="C36" s="77">
        <v>398</v>
      </c>
      <c r="D36" s="78">
        <v>0.85224839400428265</v>
      </c>
      <c r="E36" s="79">
        <v>4.2985762144053599</v>
      </c>
      <c r="F36" s="79">
        <v>0.90852909062559672</v>
      </c>
      <c r="G36" s="77">
        <v>20530</v>
      </c>
      <c r="H36" s="77">
        <v>72267.663316582912</v>
      </c>
      <c r="I36" s="37">
        <v>2.3251497594282265E-2</v>
      </c>
      <c r="J36" s="77">
        <v>41</v>
      </c>
      <c r="K36" s="77">
        <v>27</v>
      </c>
      <c r="L36" s="78">
        <v>0.65853658536585369</v>
      </c>
      <c r="M36" s="79">
        <v>4.1388888888888893</v>
      </c>
      <c r="N36" s="79">
        <v>1.0754700379225506</v>
      </c>
      <c r="O36" s="77">
        <v>1341</v>
      </c>
      <c r="P36" s="77">
        <v>1714.5664225163594</v>
      </c>
      <c r="Q36" s="37">
        <v>5.516469637842624E-4</v>
      </c>
      <c r="R36" s="77">
        <v>508</v>
      </c>
      <c r="S36" s="77">
        <v>425</v>
      </c>
      <c r="T36" s="78">
        <v>0.83661417322834641</v>
      </c>
      <c r="U36" s="79">
        <v>4.2884313725490193</v>
      </c>
      <c r="V36" s="79">
        <v>0.92086036613469546</v>
      </c>
      <c r="W36" s="77">
        <v>21871</v>
      </c>
      <c r="X36" s="77">
        <v>73982.229739099275</v>
      </c>
      <c r="Y36" s="37">
        <v>2.3803144558066529E-2</v>
      </c>
    </row>
    <row r="37" spans="1:25" ht="24" x14ac:dyDescent="0.25">
      <c r="A37" s="35" t="s">
        <v>67</v>
      </c>
      <c r="B37" s="77">
        <v>16</v>
      </c>
      <c r="C37" s="77">
        <v>13</v>
      </c>
      <c r="D37" s="78">
        <v>0.8125</v>
      </c>
      <c r="E37" s="79">
        <v>4.5576923076923075</v>
      </c>
      <c r="F37" s="79">
        <v>0.76995158535260211</v>
      </c>
      <c r="G37" s="77">
        <v>711</v>
      </c>
      <c r="H37" s="77">
        <v>2625.2307692307695</v>
      </c>
      <c r="I37" s="37">
        <v>8.4464536576760109E-4</v>
      </c>
      <c r="J37" s="77" t="s">
        <v>174</v>
      </c>
      <c r="K37" s="77" t="s">
        <v>174</v>
      </c>
      <c r="L37" s="78"/>
      <c r="M37" s="79"/>
      <c r="N37" s="79"/>
      <c r="O37" s="77">
        <v>45</v>
      </c>
      <c r="P37" s="77">
        <v>45</v>
      </c>
      <c r="Q37" s="37">
        <v>1.4478362018695692E-5</v>
      </c>
      <c r="R37" s="77">
        <v>17</v>
      </c>
      <c r="S37" s="77">
        <v>14</v>
      </c>
      <c r="T37" s="78">
        <v>0.82352941176470584</v>
      </c>
      <c r="U37" s="79">
        <v>4.5</v>
      </c>
      <c r="V37" s="79">
        <v>0.80178372573727286</v>
      </c>
      <c r="W37" s="77">
        <v>756</v>
      </c>
      <c r="X37" s="77">
        <v>2670.2307692307695</v>
      </c>
      <c r="Y37" s="37">
        <v>8.5912372778629677E-4</v>
      </c>
    </row>
    <row r="38" spans="1:25" ht="24" x14ac:dyDescent="0.25">
      <c r="A38" s="35" t="s">
        <v>68</v>
      </c>
      <c r="B38" s="77">
        <v>20</v>
      </c>
      <c r="C38" s="77">
        <v>6</v>
      </c>
      <c r="D38" s="78">
        <v>0.3</v>
      </c>
      <c r="E38" s="79">
        <v>4.291666666666667</v>
      </c>
      <c r="F38" s="79">
        <v>0.97805788285879147</v>
      </c>
      <c r="G38" s="77">
        <v>309</v>
      </c>
      <c r="H38" s="77">
        <v>1122.5390625</v>
      </c>
      <c r="I38" s="37">
        <v>3.6116726504449489E-4</v>
      </c>
      <c r="J38" s="36"/>
      <c r="K38" s="36"/>
      <c r="L38" s="36"/>
      <c r="M38" s="36"/>
      <c r="N38" s="36"/>
      <c r="O38" s="36"/>
      <c r="P38" s="36"/>
      <c r="Q38" s="36"/>
      <c r="R38" s="77">
        <v>20</v>
      </c>
      <c r="S38" s="77">
        <v>6</v>
      </c>
      <c r="T38" s="78">
        <v>0.3</v>
      </c>
      <c r="U38" s="79">
        <v>4.291666666666667</v>
      </c>
      <c r="V38" s="79">
        <v>0.97805788285879147</v>
      </c>
      <c r="W38" s="77">
        <v>309</v>
      </c>
      <c r="X38" s="77">
        <v>1122.5390625</v>
      </c>
      <c r="Y38" s="37">
        <v>3.6116726504449489E-4</v>
      </c>
    </row>
    <row r="39" spans="1:25" x14ac:dyDescent="0.25">
      <c r="A39" s="35" t="s">
        <v>69</v>
      </c>
      <c r="B39" s="77">
        <v>10</v>
      </c>
      <c r="C39" s="77">
        <v>8</v>
      </c>
      <c r="D39" s="78">
        <v>0.8</v>
      </c>
      <c r="E39" s="79">
        <v>4.583333333333333</v>
      </c>
      <c r="F39" s="79">
        <v>0.65616732283431878</v>
      </c>
      <c r="G39" s="77">
        <v>440</v>
      </c>
      <c r="H39" s="77">
        <v>1650</v>
      </c>
      <c r="I39" s="37">
        <v>5.3087327401884208E-4</v>
      </c>
      <c r="J39" s="77" t="s">
        <v>174</v>
      </c>
      <c r="K39" s="77" t="s">
        <v>174</v>
      </c>
      <c r="L39" s="78"/>
      <c r="M39" s="79"/>
      <c r="N39" s="79"/>
      <c r="O39" s="77">
        <v>60</v>
      </c>
      <c r="P39" s="77">
        <v>60</v>
      </c>
      <c r="Q39" s="37">
        <v>1.9304482691594255E-5</v>
      </c>
      <c r="R39" s="77">
        <v>11</v>
      </c>
      <c r="S39" s="77">
        <v>9</v>
      </c>
      <c r="T39" s="78">
        <v>0.81818181818181823</v>
      </c>
      <c r="U39" s="79">
        <v>4.6296296296296298</v>
      </c>
      <c r="V39" s="79">
        <v>0.63234707699865922</v>
      </c>
      <c r="W39" s="77">
        <v>500</v>
      </c>
      <c r="X39" s="77">
        <v>1710</v>
      </c>
      <c r="Y39" s="37">
        <v>5.5017775671043628E-4</v>
      </c>
    </row>
    <row r="40" spans="1:25" ht="24" x14ac:dyDescent="0.25">
      <c r="A40" s="35" t="s">
        <v>70</v>
      </c>
      <c r="B40" s="77">
        <v>8</v>
      </c>
      <c r="C40" s="77">
        <v>8</v>
      </c>
      <c r="D40" s="78">
        <v>1</v>
      </c>
      <c r="E40" s="79">
        <v>4.4375</v>
      </c>
      <c r="F40" s="79">
        <v>0.8141009867741642</v>
      </c>
      <c r="G40" s="77">
        <v>426</v>
      </c>
      <c r="H40" s="77">
        <v>1278</v>
      </c>
      <c r="I40" s="37">
        <v>4.1118548133095762E-4</v>
      </c>
      <c r="J40" s="36"/>
      <c r="K40" s="36"/>
      <c r="L40" s="36"/>
      <c r="M40" s="36"/>
      <c r="N40" s="36"/>
      <c r="O40" s="36"/>
      <c r="P40" s="36"/>
      <c r="Q40" s="36"/>
      <c r="R40" s="77">
        <v>8</v>
      </c>
      <c r="S40" s="77">
        <v>8</v>
      </c>
      <c r="T40" s="78">
        <v>1</v>
      </c>
      <c r="U40" s="79">
        <v>4.4375</v>
      </c>
      <c r="V40" s="79">
        <v>0.8141009867741642</v>
      </c>
      <c r="W40" s="77">
        <v>426</v>
      </c>
      <c r="X40" s="77">
        <v>1278</v>
      </c>
      <c r="Y40" s="37">
        <v>4.1118548133095762E-4</v>
      </c>
    </row>
    <row r="41" spans="1:25" x14ac:dyDescent="0.25">
      <c r="A41" s="35" t="s">
        <v>71</v>
      </c>
      <c r="B41" s="77">
        <v>149</v>
      </c>
      <c r="C41" s="77">
        <v>131</v>
      </c>
      <c r="D41" s="78">
        <v>0.87919463087248317</v>
      </c>
      <c r="E41" s="79">
        <v>4.4669211195928753</v>
      </c>
      <c r="F41" s="79">
        <v>0.80364939653838252</v>
      </c>
      <c r="G41" s="77">
        <v>7022</v>
      </c>
      <c r="H41" s="77">
        <v>23960.564885496184</v>
      </c>
      <c r="I41" s="37">
        <v>7.7091051685480366E-3</v>
      </c>
      <c r="J41" s="36"/>
      <c r="K41" s="36"/>
      <c r="L41" s="36"/>
      <c r="M41" s="36"/>
      <c r="N41" s="36"/>
      <c r="O41" s="36"/>
      <c r="P41" s="36"/>
      <c r="Q41" s="36"/>
      <c r="R41" s="77">
        <v>149</v>
      </c>
      <c r="S41" s="77">
        <v>131</v>
      </c>
      <c r="T41" s="78">
        <v>0.87919463087248317</v>
      </c>
      <c r="U41" s="79">
        <v>4.4669211195928753</v>
      </c>
      <c r="V41" s="79">
        <v>0.80364939653838252</v>
      </c>
      <c r="W41" s="77">
        <v>7022</v>
      </c>
      <c r="X41" s="77">
        <v>23960.564885496184</v>
      </c>
      <c r="Y41" s="37">
        <v>7.7091051685480366E-3</v>
      </c>
    </row>
    <row r="42" spans="1:25" ht="24" x14ac:dyDescent="0.25">
      <c r="A42" s="35" t="s">
        <v>72</v>
      </c>
      <c r="B42" s="77" t="s">
        <v>174</v>
      </c>
      <c r="C42" s="77" t="s">
        <v>174</v>
      </c>
      <c r="D42" s="78"/>
      <c r="E42" s="79"/>
      <c r="F42" s="79"/>
      <c r="G42" s="77">
        <v>146</v>
      </c>
      <c r="H42" s="77">
        <v>551.13137755102036</v>
      </c>
      <c r="I42" s="37">
        <v>1.7732176897880287E-4</v>
      </c>
      <c r="J42" s="36"/>
      <c r="K42" s="36"/>
      <c r="L42" s="36"/>
      <c r="M42" s="36"/>
      <c r="N42" s="36"/>
      <c r="O42" s="36"/>
      <c r="P42" s="36"/>
      <c r="Q42" s="36"/>
      <c r="R42" s="77" t="s">
        <v>174</v>
      </c>
      <c r="S42" s="77" t="s">
        <v>174</v>
      </c>
      <c r="T42" s="78"/>
      <c r="U42" s="79"/>
      <c r="V42" s="79"/>
      <c r="W42" s="77">
        <v>146</v>
      </c>
      <c r="X42" s="77">
        <v>551.13137755102036</v>
      </c>
      <c r="Y42" s="37">
        <v>1.7732176897880287E-4</v>
      </c>
    </row>
    <row r="43" spans="1:25" ht="24" x14ac:dyDescent="0.25">
      <c r="A43" s="35" t="s">
        <v>74</v>
      </c>
      <c r="B43" s="77">
        <v>390</v>
      </c>
      <c r="C43" s="77">
        <v>324</v>
      </c>
      <c r="D43" s="78">
        <v>0.83076923076923082</v>
      </c>
      <c r="E43" s="79">
        <v>4.3503086419753085</v>
      </c>
      <c r="F43" s="79">
        <v>0.87236959559838845</v>
      </c>
      <c r="G43" s="77">
        <v>16914</v>
      </c>
      <c r="H43" s="77">
        <v>61078.333333333336</v>
      </c>
      <c r="I43" s="37">
        <v>1.965142714441263E-2</v>
      </c>
      <c r="J43" s="77">
        <v>15</v>
      </c>
      <c r="K43" s="77">
        <v>9</v>
      </c>
      <c r="L43" s="78">
        <v>0.6</v>
      </c>
      <c r="M43" s="79">
        <v>3.8796296296296298</v>
      </c>
      <c r="N43" s="79">
        <v>1.1443710272507659</v>
      </c>
      <c r="O43" s="77">
        <v>419</v>
      </c>
      <c r="P43" s="77">
        <v>536.84375</v>
      </c>
      <c r="Q43" s="37">
        <v>1.7272484799942588E-4</v>
      </c>
      <c r="R43" s="77">
        <v>405</v>
      </c>
      <c r="S43" s="77">
        <v>333</v>
      </c>
      <c r="T43" s="78">
        <v>0.82222222222222219</v>
      </c>
      <c r="U43" s="79">
        <v>4.3375875875875876</v>
      </c>
      <c r="V43" s="79">
        <v>0.88412683838487705</v>
      </c>
      <c r="W43" s="77">
        <v>17333</v>
      </c>
      <c r="X43" s="77">
        <v>61615.177083333336</v>
      </c>
      <c r="Y43" s="37">
        <v>1.9824151992412057E-2</v>
      </c>
    </row>
    <row r="44" spans="1:25" x14ac:dyDescent="0.25">
      <c r="A44" s="35" t="s">
        <v>76</v>
      </c>
      <c r="B44" s="77">
        <v>439</v>
      </c>
      <c r="C44" s="77">
        <v>295</v>
      </c>
      <c r="D44" s="78">
        <v>0.67198177676537585</v>
      </c>
      <c r="E44" s="79">
        <v>4.1669491525423732</v>
      </c>
      <c r="F44" s="79">
        <v>0.98496222228846853</v>
      </c>
      <c r="G44" s="77">
        <v>14751</v>
      </c>
      <c r="H44" s="77">
        <v>56520.022312209097</v>
      </c>
      <c r="I44" s="37">
        <v>1.8184829874242695E-2</v>
      </c>
      <c r="J44" s="77">
        <v>63</v>
      </c>
      <c r="K44" s="77">
        <v>37</v>
      </c>
      <c r="L44" s="78">
        <v>0.58730158730158732</v>
      </c>
      <c r="M44" s="79">
        <v>4.2274774774774775</v>
      </c>
      <c r="N44" s="79">
        <v>1.0696728206262103</v>
      </c>
      <c r="O44" s="77">
        <v>1877</v>
      </c>
      <c r="P44" s="77">
        <v>2404.6697924540185</v>
      </c>
      <c r="Q44" s="37">
        <v>7.7368177312380252E-4</v>
      </c>
      <c r="R44" s="77">
        <v>502</v>
      </c>
      <c r="S44" s="77">
        <v>332</v>
      </c>
      <c r="T44" s="78">
        <v>0.66135458167330674</v>
      </c>
      <c r="U44" s="79">
        <v>4.1736947791164658</v>
      </c>
      <c r="V44" s="79">
        <v>0.99494243300445429</v>
      </c>
      <c r="W44" s="77">
        <v>16628</v>
      </c>
      <c r="X44" s="77">
        <v>58924.692104663118</v>
      </c>
      <c r="Y44" s="37">
        <v>1.8958511647366498E-2</v>
      </c>
    </row>
    <row r="45" spans="1:25" x14ac:dyDescent="0.25">
      <c r="A45" s="35" t="s">
        <v>77</v>
      </c>
      <c r="B45" s="77">
        <v>754</v>
      </c>
      <c r="C45" s="77">
        <v>323</v>
      </c>
      <c r="D45" s="78">
        <v>0.42838196286472147</v>
      </c>
      <c r="E45" s="79">
        <v>4.1834365325077396</v>
      </c>
      <c r="F45" s="79">
        <v>0.96274469841750454</v>
      </c>
      <c r="G45" s="77">
        <v>16215</v>
      </c>
      <c r="H45" s="77">
        <v>61207.086674726394</v>
      </c>
      <c r="I45" s="37">
        <v>1.9692852421919416E-2</v>
      </c>
      <c r="J45" s="77">
        <v>43</v>
      </c>
      <c r="K45" s="77">
        <v>30</v>
      </c>
      <c r="L45" s="78">
        <v>0.69767441860465118</v>
      </c>
      <c r="M45" s="79">
        <v>4.2361111111111107</v>
      </c>
      <c r="N45" s="79">
        <v>0.93531123096295266</v>
      </c>
      <c r="O45" s="77">
        <v>1525</v>
      </c>
      <c r="P45" s="77">
        <v>1942.5398864250947</v>
      </c>
      <c r="Q45" s="37">
        <v>6.2499546025374521E-4</v>
      </c>
      <c r="R45" s="77">
        <v>797</v>
      </c>
      <c r="S45" s="77">
        <v>353</v>
      </c>
      <c r="T45" s="78">
        <v>0.44291091593475534</v>
      </c>
      <c r="U45" s="79">
        <v>4.1879131255901791</v>
      </c>
      <c r="V45" s="79">
        <v>0.96055602799396367</v>
      </c>
      <c r="W45" s="77">
        <v>17740</v>
      </c>
      <c r="X45" s="77">
        <v>63149.62656115149</v>
      </c>
      <c r="Y45" s="37">
        <v>2.0317847882173164E-2</v>
      </c>
    </row>
    <row r="46" spans="1:25" x14ac:dyDescent="0.25">
      <c r="A46" s="35" t="s">
        <v>78</v>
      </c>
      <c r="B46" s="77">
        <v>34</v>
      </c>
      <c r="C46" s="77">
        <v>23</v>
      </c>
      <c r="D46" s="78">
        <v>0.67647058823529416</v>
      </c>
      <c r="E46" s="79">
        <v>4.3514492753623184</v>
      </c>
      <c r="F46" s="79">
        <v>0.90271213792036475</v>
      </c>
      <c r="G46" s="77">
        <v>1201</v>
      </c>
      <c r="H46" s="77">
        <v>4599.8832450259515</v>
      </c>
      <c r="I46" s="37">
        <v>1.4799727747826317E-3</v>
      </c>
      <c r="J46" s="36"/>
      <c r="K46" s="36"/>
      <c r="L46" s="36"/>
      <c r="M46" s="36"/>
      <c r="N46" s="36"/>
      <c r="O46" s="36"/>
      <c r="P46" s="36"/>
      <c r="Q46" s="36"/>
      <c r="R46" s="77">
        <v>34</v>
      </c>
      <c r="S46" s="77">
        <v>23</v>
      </c>
      <c r="T46" s="78">
        <v>0.67647058823529416</v>
      </c>
      <c r="U46" s="79">
        <v>4.3514492753623184</v>
      </c>
      <c r="V46" s="79">
        <v>0.90271213792036475</v>
      </c>
      <c r="W46" s="77">
        <v>1201</v>
      </c>
      <c r="X46" s="77">
        <v>4599.8832450259515</v>
      </c>
      <c r="Y46" s="37">
        <v>1.4799727747826317E-3</v>
      </c>
    </row>
    <row r="47" spans="1:25" x14ac:dyDescent="0.25">
      <c r="A47" s="35" t="s">
        <v>79</v>
      </c>
      <c r="B47" s="77">
        <v>32</v>
      </c>
      <c r="C47" s="77">
        <v>28</v>
      </c>
      <c r="D47" s="78">
        <v>0.875</v>
      </c>
      <c r="E47" s="79">
        <v>4.3303571428571432</v>
      </c>
      <c r="F47" s="79">
        <v>1.00049148211382</v>
      </c>
      <c r="G47" s="77">
        <v>1455</v>
      </c>
      <c r="H47" s="77">
        <v>4988.5714285714284</v>
      </c>
      <c r="I47" s="37">
        <v>1.6050298466439795E-3</v>
      </c>
      <c r="J47" s="36"/>
      <c r="K47" s="36"/>
      <c r="L47" s="36"/>
      <c r="M47" s="36"/>
      <c r="N47" s="36"/>
      <c r="O47" s="36"/>
      <c r="P47" s="36"/>
      <c r="Q47" s="36"/>
      <c r="R47" s="77">
        <v>32</v>
      </c>
      <c r="S47" s="77">
        <v>28</v>
      </c>
      <c r="T47" s="78">
        <v>0.875</v>
      </c>
      <c r="U47" s="79">
        <v>4.3303571428571432</v>
      </c>
      <c r="V47" s="79">
        <v>1.00049148211382</v>
      </c>
      <c r="W47" s="77">
        <v>1455</v>
      </c>
      <c r="X47" s="77">
        <v>4988.5714285714284</v>
      </c>
      <c r="Y47" s="37">
        <v>1.6050298466439795E-3</v>
      </c>
    </row>
    <row r="48" spans="1:25" x14ac:dyDescent="0.25">
      <c r="A48" s="35" t="s">
        <v>80</v>
      </c>
      <c r="B48" s="77">
        <v>820</v>
      </c>
      <c r="C48" s="77">
        <v>146</v>
      </c>
      <c r="D48" s="78">
        <v>0.17804878048780487</v>
      </c>
      <c r="E48" s="79">
        <v>4.2865296803652972</v>
      </c>
      <c r="F48" s="79">
        <v>0.9751952446053096</v>
      </c>
      <c r="G48" s="77">
        <v>7510</v>
      </c>
      <c r="H48" s="77">
        <v>25732.73047107377</v>
      </c>
      <c r="I48" s="37">
        <v>8.2792841664383939E-3</v>
      </c>
      <c r="J48" s="77">
        <v>47</v>
      </c>
      <c r="K48" s="77">
        <v>5</v>
      </c>
      <c r="L48" s="78">
        <v>0.10638297872340426</v>
      </c>
      <c r="M48" s="79">
        <v>4.2833333333333332</v>
      </c>
      <c r="N48" s="79">
        <v>0.95029235267656309</v>
      </c>
      <c r="O48" s="77">
        <v>257</v>
      </c>
      <c r="P48" s="77">
        <v>280.3593396333182</v>
      </c>
      <c r="Q48" s="37">
        <v>9.0203200322969777E-5</v>
      </c>
      <c r="R48" s="77">
        <v>867</v>
      </c>
      <c r="S48" s="77">
        <v>151</v>
      </c>
      <c r="T48" s="78">
        <v>0.17416378316032297</v>
      </c>
      <c r="U48" s="79">
        <v>4.2864238410596025</v>
      </c>
      <c r="V48" s="79">
        <v>0.97438100192637789</v>
      </c>
      <c r="W48" s="77">
        <v>7767</v>
      </c>
      <c r="X48" s="77">
        <v>26013.08981070709</v>
      </c>
      <c r="Y48" s="37">
        <v>8.3694873667613644E-3</v>
      </c>
    </row>
    <row r="49" spans="1:25" x14ac:dyDescent="0.25">
      <c r="A49" s="35" t="s">
        <v>81</v>
      </c>
      <c r="B49" s="77">
        <v>9</v>
      </c>
      <c r="C49" s="77">
        <v>6</v>
      </c>
      <c r="D49" s="78">
        <v>0.66666666666666663</v>
      </c>
      <c r="E49" s="79">
        <v>4.3194444444444446</v>
      </c>
      <c r="F49" s="79">
        <v>0.83043477382648379</v>
      </c>
      <c r="G49" s="77">
        <v>311</v>
      </c>
      <c r="H49" s="77">
        <v>1192.1666666666667</v>
      </c>
      <c r="I49" s="37">
        <v>3.8356934636937144E-4</v>
      </c>
      <c r="J49" s="36"/>
      <c r="K49" s="36"/>
      <c r="L49" s="36"/>
      <c r="M49" s="36"/>
      <c r="N49" s="36"/>
      <c r="O49" s="36"/>
      <c r="P49" s="36"/>
      <c r="Q49" s="36"/>
      <c r="R49" s="77">
        <v>9</v>
      </c>
      <c r="S49" s="77">
        <v>6</v>
      </c>
      <c r="T49" s="78">
        <v>0.66666666666666663</v>
      </c>
      <c r="U49" s="79">
        <v>4.3194444444444446</v>
      </c>
      <c r="V49" s="79">
        <v>0.83043477382648379</v>
      </c>
      <c r="W49" s="77">
        <v>311</v>
      </c>
      <c r="X49" s="77">
        <v>1192.1666666666667</v>
      </c>
      <c r="Y49" s="37">
        <v>3.8356934636937144E-4</v>
      </c>
    </row>
    <row r="50" spans="1:25" ht="24" x14ac:dyDescent="0.25">
      <c r="A50" s="35" t="s">
        <v>82</v>
      </c>
      <c r="B50" s="77">
        <v>5</v>
      </c>
      <c r="C50" s="77">
        <v>5</v>
      </c>
      <c r="D50" s="78">
        <v>1</v>
      </c>
      <c r="E50" s="79">
        <v>4.2333333333333334</v>
      </c>
      <c r="F50" s="79">
        <v>1.1308796969124906</v>
      </c>
      <c r="G50" s="77">
        <v>254</v>
      </c>
      <c r="H50" s="77">
        <v>762</v>
      </c>
      <c r="I50" s="37">
        <v>2.4516693018324705E-4</v>
      </c>
      <c r="J50" s="36"/>
      <c r="K50" s="36"/>
      <c r="L50" s="36"/>
      <c r="M50" s="36"/>
      <c r="N50" s="36"/>
      <c r="O50" s="36"/>
      <c r="P50" s="36"/>
      <c r="Q50" s="36"/>
      <c r="R50" s="77">
        <v>5</v>
      </c>
      <c r="S50" s="77">
        <v>5</v>
      </c>
      <c r="T50" s="78">
        <v>1</v>
      </c>
      <c r="U50" s="79">
        <v>4.2333333333333334</v>
      </c>
      <c r="V50" s="79">
        <v>1.1308796969124906</v>
      </c>
      <c r="W50" s="77">
        <v>254</v>
      </c>
      <c r="X50" s="77">
        <v>762</v>
      </c>
      <c r="Y50" s="37">
        <v>2.4516693018324705E-4</v>
      </c>
    </row>
    <row r="51" spans="1:25" x14ac:dyDescent="0.25">
      <c r="A51" s="35" t="s">
        <v>176</v>
      </c>
      <c r="B51" s="77">
        <v>21</v>
      </c>
      <c r="C51" s="77">
        <v>16</v>
      </c>
      <c r="D51" s="78">
        <v>0.76190476190476186</v>
      </c>
      <c r="E51" s="79">
        <v>4.322916666666667</v>
      </c>
      <c r="F51" s="79">
        <v>1.0051408656114931</v>
      </c>
      <c r="G51" s="77">
        <v>830</v>
      </c>
      <c r="H51" s="77">
        <v>3139.3197278911566</v>
      </c>
      <c r="I51" s="37">
        <v>1.0100490558409203E-3</v>
      </c>
      <c r="J51" s="36"/>
      <c r="K51" s="36"/>
      <c r="L51" s="36"/>
      <c r="M51" s="36"/>
      <c r="N51" s="36"/>
      <c r="O51" s="36"/>
      <c r="P51" s="36"/>
      <c r="Q51" s="36"/>
      <c r="R51" s="77">
        <v>21</v>
      </c>
      <c r="S51" s="77">
        <v>16</v>
      </c>
      <c r="T51" s="78">
        <v>0.76190476190476186</v>
      </c>
      <c r="U51" s="79">
        <v>4.322916666666667</v>
      </c>
      <c r="V51" s="79">
        <v>1.0051408656114931</v>
      </c>
      <c r="W51" s="77">
        <v>830</v>
      </c>
      <c r="X51" s="77">
        <v>3139.3197278911566</v>
      </c>
      <c r="Y51" s="37">
        <v>1.0100490558409203E-3</v>
      </c>
    </row>
    <row r="52" spans="1:25" x14ac:dyDescent="0.25">
      <c r="A52" s="35" t="s">
        <v>83</v>
      </c>
      <c r="B52" s="77">
        <v>15</v>
      </c>
      <c r="C52" s="77">
        <v>10</v>
      </c>
      <c r="D52" s="78">
        <v>0.66666666666666663</v>
      </c>
      <c r="E52" s="79">
        <v>4.5250000000000004</v>
      </c>
      <c r="F52" s="79">
        <v>0.86566448465903756</v>
      </c>
      <c r="G52" s="77">
        <v>543</v>
      </c>
      <c r="H52" s="77">
        <v>2081.5</v>
      </c>
      <c r="I52" s="37">
        <v>6.6970467870922405E-4</v>
      </c>
      <c r="J52" s="36"/>
      <c r="K52" s="36"/>
      <c r="L52" s="36"/>
      <c r="M52" s="36"/>
      <c r="N52" s="36"/>
      <c r="O52" s="36"/>
      <c r="P52" s="36"/>
      <c r="Q52" s="36"/>
      <c r="R52" s="77">
        <v>15</v>
      </c>
      <c r="S52" s="77">
        <v>10</v>
      </c>
      <c r="T52" s="78">
        <v>0.66666666666666663</v>
      </c>
      <c r="U52" s="79">
        <v>4.5250000000000004</v>
      </c>
      <c r="V52" s="79">
        <v>0.86566448465903756</v>
      </c>
      <c r="W52" s="77">
        <v>543</v>
      </c>
      <c r="X52" s="77">
        <v>2081.5</v>
      </c>
      <c r="Y52" s="37">
        <v>6.6970467870922405E-4</v>
      </c>
    </row>
    <row r="53" spans="1:25" ht="24" x14ac:dyDescent="0.25">
      <c r="A53" s="35" t="s">
        <v>84</v>
      </c>
      <c r="B53" s="77">
        <v>192</v>
      </c>
      <c r="C53" s="77">
        <v>88</v>
      </c>
      <c r="D53" s="78">
        <v>0.45833333333333331</v>
      </c>
      <c r="E53" s="79">
        <v>3.9431818181818183</v>
      </c>
      <c r="F53" s="79">
        <v>1.0777497026154093</v>
      </c>
      <c r="G53" s="77">
        <v>4164</v>
      </c>
      <c r="H53" s="77">
        <v>15809.509765624998</v>
      </c>
      <c r="I53" s="37">
        <v>5.0865734605516355E-3</v>
      </c>
      <c r="J53" s="77">
        <v>58</v>
      </c>
      <c r="K53" s="77">
        <v>8</v>
      </c>
      <c r="L53" s="78">
        <v>0.13793103448275862</v>
      </c>
      <c r="M53" s="79">
        <v>3.9375</v>
      </c>
      <c r="N53" s="79">
        <v>1.1255785549366744</v>
      </c>
      <c r="O53" s="77">
        <v>378</v>
      </c>
      <c r="P53" s="77">
        <v>421.26099881093938</v>
      </c>
      <c r="Q53" s="37">
        <v>1.3553709433649147E-4</v>
      </c>
      <c r="R53" s="77">
        <v>250</v>
      </c>
      <c r="S53" s="77">
        <v>96</v>
      </c>
      <c r="T53" s="78">
        <v>0.38400000000000001</v>
      </c>
      <c r="U53" s="79">
        <v>3.9427083333333335</v>
      </c>
      <c r="V53" s="79">
        <v>1.0818173487431537</v>
      </c>
      <c r="W53" s="77">
        <v>4542</v>
      </c>
      <c r="X53" s="77">
        <v>16230.770764435938</v>
      </c>
      <c r="Y53" s="37">
        <v>5.2221105548881271E-3</v>
      </c>
    </row>
    <row r="54" spans="1:25" x14ac:dyDescent="0.25">
      <c r="A54" s="35" t="s">
        <v>85</v>
      </c>
      <c r="B54" s="77">
        <v>685</v>
      </c>
      <c r="C54" s="77">
        <v>87</v>
      </c>
      <c r="D54" s="78">
        <v>0.12700729927007298</v>
      </c>
      <c r="E54" s="79">
        <v>3.7710727969348659</v>
      </c>
      <c r="F54" s="79">
        <v>1.1589591042951328</v>
      </c>
      <c r="G54" s="77">
        <v>3937</v>
      </c>
      <c r="H54" s="77">
        <v>13068.483075483513</v>
      </c>
      <c r="I54" s="37">
        <v>4.2046717556010653E-3</v>
      </c>
      <c r="J54" s="77">
        <v>43</v>
      </c>
      <c r="K54" s="77">
        <v>6</v>
      </c>
      <c r="L54" s="78">
        <v>0.13953488372093023</v>
      </c>
      <c r="M54" s="79">
        <v>3.8055555555555554</v>
      </c>
      <c r="N54" s="79">
        <v>1.0360031221650849</v>
      </c>
      <c r="O54" s="77">
        <v>274</v>
      </c>
      <c r="P54" s="77">
        <v>305.67522985397511</v>
      </c>
      <c r="Q54" s="37">
        <v>9.8348369732752635E-5</v>
      </c>
      <c r="R54" s="77">
        <v>728</v>
      </c>
      <c r="S54" s="77">
        <v>93</v>
      </c>
      <c r="T54" s="78">
        <v>0.12774725274725274</v>
      </c>
      <c r="U54" s="79">
        <v>3.7732974910394264</v>
      </c>
      <c r="V54" s="79">
        <v>1.1514539138845972</v>
      </c>
      <c r="W54" s="77">
        <v>4211</v>
      </c>
      <c r="X54" s="77">
        <v>13374.158305337489</v>
      </c>
      <c r="Y54" s="37">
        <v>4.3030201253338183E-3</v>
      </c>
    </row>
    <row r="55" spans="1:25" x14ac:dyDescent="0.25">
      <c r="A55" s="35" t="s">
        <v>86</v>
      </c>
      <c r="B55" s="77">
        <v>723</v>
      </c>
      <c r="C55" s="77">
        <v>196</v>
      </c>
      <c r="D55" s="78">
        <v>0.27109266943291838</v>
      </c>
      <c r="E55" s="79">
        <v>4.1717687074829932</v>
      </c>
      <c r="F55" s="79">
        <v>0.97777284111223817</v>
      </c>
      <c r="G55" s="77">
        <v>9812</v>
      </c>
      <c r="H55" s="77">
        <v>35227.072324282759</v>
      </c>
      <c r="I55" s="37">
        <v>1.1334006799327593E-2</v>
      </c>
      <c r="J55" s="77">
        <v>182</v>
      </c>
      <c r="K55" s="77">
        <v>47</v>
      </c>
      <c r="L55" s="78">
        <v>0.25824175824175827</v>
      </c>
      <c r="M55" s="79">
        <v>4.042553191489362</v>
      </c>
      <c r="N55" s="79">
        <v>1.0131919957344249</v>
      </c>
      <c r="O55" s="77">
        <v>2280</v>
      </c>
      <c r="P55" s="77">
        <v>2713.2023230889986</v>
      </c>
      <c r="Q55" s="37">
        <v>8.7294945474774828E-4</v>
      </c>
      <c r="R55" s="77">
        <v>905</v>
      </c>
      <c r="S55" s="77">
        <v>243</v>
      </c>
      <c r="T55" s="78">
        <v>0.26850828729281767</v>
      </c>
      <c r="U55" s="79">
        <v>4.1467764060356656</v>
      </c>
      <c r="V55" s="79">
        <v>0.98604454621740101</v>
      </c>
      <c r="W55" s="77">
        <v>12092</v>
      </c>
      <c r="X55" s="77">
        <v>37940.274647371756</v>
      </c>
      <c r="Y55" s="37">
        <v>1.220695625407534E-2</v>
      </c>
    </row>
    <row r="56" spans="1:25" x14ac:dyDescent="0.25">
      <c r="A56" s="35" t="s">
        <v>87</v>
      </c>
      <c r="B56" s="77">
        <v>78</v>
      </c>
      <c r="C56" s="77">
        <v>77</v>
      </c>
      <c r="D56" s="78">
        <v>0.98717948717948723</v>
      </c>
      <c r="E56" s="79">
        <v>4.3170995670995671</v>
      </c>
      <c r="F56" s="79">
        <v>0.90339057511794629</v>
      </c>
      <c r="G56" s="77">
        <v>3989</v>
      </c>
      <c r="H56" s="77">
        <v>12122.415584415583</v>
      </c>
      <c r="I56" s="37">
        <v>3.9002826971610513E-3</v>
      </c>
      <c r="J56" s="77">
        <v>39</v>
      </c>
      <c r="K56" s="77">
        <v>39</v>
      </c>
      <c r="L56" s="78">
        <v>1</v>
      </c>
      <c r="M56" s="79">
        <v>3.858974358974359</v>
      </c>
      <c r="N56" s="79">
        <v>1.131042469458422</v>
      </c>
      <c r="O56" s="77">
        <v>1806</v>
      </c>
      <c r="P56" s="77">
        <v>1806</v>
      </c>
      <c r="Q56" s="37">
        <v>5.810649290169871E-4</v>
      </c>
      <c r="R56" s="77">
        <v>117</v>
      </c>
      <c r="S56" s="77">
        <v>116</v>
      </c>
      <c r="T56" s="78">
        <v>0.99145299145299148</v>
      </c>
      <c r="U56" s="79">
        <v>4.1630747126436782</v>
      </c>
      <c r="V56" s="79">
        <v>1.0092894821535781</v>
      </c>
      <c r="W56" s="77">
        <v>5795</v>
      </c>
      <c r="X56" s="77">
        <v>13928.415584415583</v>
      </c>
      <c r="Y56" s="37">
        <v>4.4813476261780383E-3</v>
      </c>
    </row>
    <row r="57" spans="1:25" x14ac:dyDescent="0.25">
      <c r="A57" s="35" t="s">
        <v>88</v>
      </c>
      <c r="B57" s="77">
        <v>233</v>
      </c>
      <c r="C57" s="77">
        <v>200</v>
      </c>
      <c r="D57" s="78">
        <v>0.85836909871244638</v>
      </c>
      <c r="E57" s="79">
        <v>4.2316666666666665</v>
      </c>
      <c r="F57" s="79">
        <v>0.91769487788092763</v>
      </c>
      <c r="G57" s="77">
        <v>10156</v>
      </c>
      <c r="H57" s="77">
        <v>35495.22</v>
      </c>
      <c r="I57" s="37">
        <v>1.1420281002072171E-2</v>
      </c>
      <c r="J57" s="77">
        <v>20</v>
      </c>
      <c r="K57" s="77">
        <v>20</v>
      </c>
      <c r="L57" s="78">
        <v>1</v>
      </c>
      <c r="M57" s="79">
        <v>3.3833333333333333</v>
      </c>
      <c r="N57" s="79">
        <v>1.305011707056897</v>
      </c>
      <c r="O57" s="77">
        <v>812</v>
      </c>
      <c r="P57" s="77">
        <v>812</v>
      </c>
      <c r="Q57" s="37">
        <v>2.6125399909290891E-4</v>
      </c>
      <c r="R57" s="77">
        <v>253</v>
      </c>
      <c r="S57" s="77">
        <v>220</v>
      </c>
      <c r="T57" s="78">
        <v>0.86956521739130432</v>
      </c>
      <c r="U57" s="79">
        <v>4.1545454545454543</v>
      </c>
      <c r="V57" s="79">
        <v>0.98990079364915118</v>
      </c>
      <c r="W57" s="77">
        <v>10968</v>
      </c>
      <c r="X57" s="77">
        <v>36307.22</v>
      </c>
      <c r="Y57" s="37">
        <v>1.168153500116508E-2</v>
      </c>
    </row>
    <row r="58" spans="1:25" x14ac:dyDescent="0.25">
      <c r="A58" s="35" t="s">
        <v>89</v>
      </c>
      <c r="B58" s="77">
        <v>19</v>
      </c>
      <c r="C58" s="77">
        <v>17</v>
      </c>
      <c r="D58" s="78">
        <v>0.89473684210526316</v>
      </c>
      <c r="E58" s="79">
        <v>4.2598039215686274</v>
      </c>
      <c r="F58" s="79">
        <v>0.86100258521640094</v>
      </c>
      <c r="G58" s="77">
        <v>869</v>
      </c>
      <c r="H58" s="77">
        <v>2913.7058823529414</v>
      </c>
      <c r="I58" s="37">
        <v>9.3745974623797882E-4</v>
      </c>
      <c r="J58" s="77" t="s">
        <v>174</v>
      </c>
      <c r="K58" s="77" t="s">
        <v>174</v>
      </c>
      <c r="L58" s="78"/>
      <c r="M58" s="79"/>
      <c r="N58" s="79"/>
      <c r="O58" s="77">
        <v>45</v>
      </c>
      <c r="P58" s="77">
        <v>45</v>
      </c>
      <c r="Q58" s="37">
        <v>1.4478362018695692E-5</v>
      </c>
      <c r="R58" s="77">
        <v>20</v>
      </c>
      <c r="S58" s="77">
        <v>18</v>
      </c>
      <c r="T58" s="78">
        <v>0.9</v>
      </c>
      <c r="U58" s="79">
        <v>4.2314814814814818</v>
      </c>
      <c r="V58" s="79">
        <v>0.93399263897370344</v>
      </c>
      <c r="W58" s="77">
        <v>914</v>
      </c>
      <c r="X58" s="77">
        <v>2958.7058823529414</v>
      </c>
      <c r="Y58" s="37">
        <v>9.519381082566745E-4</v>
      </c>
    </row>
    <row r="59" spans="1:25" x14ac:dyDescent="0.25">
      <c r="A59" s="35" t="s">
        <v>91</v>
      </c>
      <c r="B59" s="77">
        <v>34</v>
      </c>
      <c r="C59" s="77">
        <v>29</v>
      </c>
      <c r="D59" s="78">
        <v>0.8529411764705882</v>
      </c>
      <c r="E59" s="79">
        <v>4.583333333333333</v>
      </c>
      <c r="F59" s="79">
        <v>0.65780751589606423</v>
      </c>
      <c r="G59" s="77">
        <v>1595</v>
      </c>
      <c r="H59" s="77">
        <v>5610.0000000000009</v>
      </c>
      <c r="I59" s="37">
        <v>1.8049691316640631E-3</v>
      </c>
      <c r="J59" s="77" t="s">
        <v>174</v>
      </c>
      <c r="K59" s="77" t="s">
        <v>174</v>
      </c>
      <c r="L59" s="78"/>
      <c r="M59" s="79"/>
      <c r="N59" s="79"/>
      <c r="O59" s="77">
        <v>116</v>
      </c>
      <c r="P59" s="77">
        <v>116</v>
      </c>
      <c r="Q59" s="37">
        <v>3.7321999870415559E-5</v>
      </c>
      <c r="R59" s="77">
        <v>36</v>
      </c>
      <c r="S59" s="77">
        <v>31</v>
      </c>
      <c r="T59" s="78">
        <v>0.86111111111111116</v>
      </c>
      <c r="U59" s="79">
        <v>4.599462365591398</v>
      </c>
      <c r="V59" s="79">
        <v>0.65030987748587521</v>
      </c>
      <c r="W59" s="77">
        <v>1711</v>
      </c>
      <c r="X59" s="77">
        <v>5726.0000000000009</v>
      </c>
      <c r="Y59" s="37">
        <v>1.8422911315344789E-3</v>
      </c>
    </row>
    <row r="60" spans="1:25" x14ac:dyDescent="0.25">
      <c r="A60" s="35" t="s">
        <v>92</v>
      </c>
      <c r="B60" s="77">
        <v>42</v>
      </c>
      <c r="C60" s="77">
        <v>34</v>
      </c>
      <c r="D60" s="78">
        <v>0.80952380952380953</v>
      </c>
      <c r="E60" s="79">
        <v>4.2622549019607847</v>
      </c>
      <c r="F60" s="79">
        <v>0.86452231722828876</v>
      </c>
      <c r="G60" s="77">
        <v>1739</v>
      </c>
      <c r="H60" s="77">
        <v>6444.5294117647063</v>
      </c>
      <c r="I60" s="37">
        <v>2.0734717747480313E-3</v>
      </c>
      <c r="J60" s="36"/>
      <c r="K60" s="36"/>
      <c r="L60" s="36"/>
      <c r="M60" s="36"/>
      <c r="N60" s="36"/>
      <c r="O60" s="36"/>
      <c r="P60" s="36"/>
      <c r="Q60" s="36"/>
      <c r="R60" s="77">
        <v>42</v>
      </c>
      <c r="S60" s="77">
        <v>34</v>
      </c>
      <c r="T60" s="78">
        <v>0.80952380952380953</v>
      </c>
      <c r="U60" s="79">
        <v>4.2622549019607847</v>
      </c>
      <c r="V60" s="79">
        <v>0.86452231722828876</v>
      </c>
      <c r="W60" s="77">
        <v>1739</v>
      </c>
      <c r="X60" s="77">
        <v>6444.5294117647063</v>
      </c>
      <c r="Y60" s="37">
        <v>2.0734717747480313E-3</v>
      </c>
    </row>
    <row r="61" spans="1:25" x14ac:dyDescent="0.25">
      <c r="A61" s="35" t="s">
        <v>94</v>
      </c>
      <c r="B61" s="77" t="s">
        <v>174</v>
      </c>
      <c r="C61" s="77" t="s">
        <v>174</v>
      </c>
      <c r="D61" s="78"/>
      <c r="E61" s="79"/>
      <c r="F61" s="79"/>
      <c r="G61" s="77">
        <v>51</v>
      </c>
      <c r="H61" s="77">
        <v>194.8359375</v>
      </c>
      <c r="I61" s="37">
        <v>6.2686783052821508E-5</v>
      </c>
      <c r="J61" s="36"/>
      <c r="K61" s="36"/>
      <c r="L61" s="36"/>
      <c r="M61" s="36"/>
      <c r="N61" s="36"/>
      <c r="O61" s="36"/>
      <c r="P61" s="36"/>
      <c r="Q61" s="36"/>
      <c r="R61" s="77" t="s">
        <v>174</v>
      </c>
      <c r="S61" s="77" t="s">
        <v>174</v>
      </c>
      <c r="T61" s="78"/>
      <c r="U61" s="79"/>
      <c r="V61" s="79"/>
      <c r="W61" s="77">
        <v>51</v>
      </c>
      <c r="X61" s="77">
        <v>194.8359375</v>
      </c>
      <c r="Y61" s="37">
        <v>6.2686783052821508E-5</v>
      </c>
    </row>
    <row r="62" spans="1:25" x14ac:dyDescent="0.25">
      <c r="A62" s="35" t="s">
        <v>95</v>
      </c>
      <c r="B62" s="77" t="s">
        <v>174</v>
      </c>
      <c r="C62" s="77" t="s">
        <v>174</v>
      </c>
      <c r="D62" s="78"/>
      <c r="E62" s="79"/>
      <c r="F62" s="79"/>
      <c r="G62" s="77">
        <v>156</v>
      </c>
      <c r="H62" s="77">
        <v>468</v>
      </c>
      <c r="I62" s="37">
        <v>1.5057496499443519E-4</v>
      </c>
      <c r="J62" s="36"/>
      <c r="K62" s="36"/>
      <c r="L62" s="36"/>
      <c r="M62" s="36"/>
      <c r="N62" s="36"/>
      <c r="O62" s="36"/>
      <c r="P62" s="36"/>
      <c r="Q62" s="36"/>
      <c r="R62" s="77" t="s">
        <v>174</v>
      </c>
      <c r="S62" s="77" t="s">
        <v>174</v>
      </c>
      <c r="T62" s="78"/>
      <c r="U62" s="79"/>
      <c r="V62" s="79"/>
      <c r="W62" s="77">
        <v>156</v>
      </c>
      <c r="X62" s="77">
        <v>468</v>
      </c>
      <c r="Y62" s="37">
        <v>1.5057496499443519E-4</v>
      </c>
    </row>
    <row r="63" spans="1:25" x14ac:dyDescent="0.25">
      <c r="A63" s="35" t="s">
        <v>96</v>
      </c>
      <c r="B63" s="77">
        <v>180</v>
      </c>
      <c r="C63" s="77">
        <v>142</v>
      </c>
      <c r="D63" s="78">
        <v>0.78888888888888886</v>
      </c>
      <c r="E63" s="79">
        <v>4.168427230046948</v>
      </c>
      <c r="F63" s="79">
        <v>0.93781454347006821</v>
      </c>
      <c r="G63" s="77">
        <v>7103</v>
      </c>
      <c r="H63" s="77">
        <v>26708.184317129631</v>
      </c>
      <c r="I63" s="37">
        <v>8.5931280312323017E-3</v>
      </c>
      <c r="J63" s="77">
        <v>59</v>
      </c>
      <c r="K63" s="77">
        <v>38</v>
      </c>
      <c r="L63" s="78">
        <v>0.64406779661016944</v>
      </c>
      <c r="M63" s="79">
        <v>3.7543859649122808</v>
      </c>
      <c r="N63" s="79">
        <v>1.2794694864749836</v>
      </c>
      <c r="O63" s="77">
        <v>1712</v>
      </c>
      <c r="P63" s="77">
        <v>2190.9026141913241</v>
      </c>
      <c r="Q63" s="37">
        <v>7.0490402657708375E-4</v>
      </c>
      <c r="R63" s="77">
        <v>239</v>
      </c>
      <c r="S63" s="77">
        <v>180</v>
      </c>
      <c r="T63" s="78">
        <v>0.7531380753138075</v>
      </c>
      <c r="U63" s="79">
        <v>4.0810185185185182</v>
      </c>
      <c r="V63" s="79">
        <v>1.0334278091352611</v>
      </c>
      <c r="W63" s="77">
        <v>8815</v>
      </c>
      <c r="X63" s="77">
        <v>28899.086931320955</v>
      </c>
      <c r="Y63" s="37">
        <v>9.2980320578093852E-3</v>
      </c>
    </row>
    <row r="64" spans="1:25" x14ac:dyDescent="0.25">
      <c r="A64" s="35" t="s">
        <v>97</v>
      </c>
      <c r="B64" s="77">
        <v>143</v>
      </c>
      <c r="C64" s="77">
        <v>105</v>
      </c>
      <c r="D64" s="78">
        <v>0.73426573426573427</v>
      </c>
      <c r="E64" s="79">
        <v>4.2523809523809524</v>
      </c>
      <c r="F64" s="79">
        <v>0.92055144668095301</v>
      </c>
      <c r="G64" s="77">
        <v>5358</v>
      </c>
      <c r="H64" s="77">
        <v>20368.429204973349</v>
      </c>
      <c r="I64" s="37">
        <v>6.5533664840395156E-3</v>
      </c>
      <c r="J64" s="77">
        <v>30</v>
      </c>
      <c r="K64" s="77">
        <v>25</v>
      </c>
      <c r="L64" s="78">
        <v>0.83333333333333337</v>
      </c>
      <c r="M64" s="79">
        <v>4.18</v>
      </c>
      <c r="N64" s="79">
        <v>0.97001718197841069</v>
      </c>
      <c r="O64" s="77">
        <v>1254</v>
      </c>
      <c r="P64" s="77">
        <v>1504.8</v>
      </c>
      <c r="Q64" s="37">
        <v>4.8415642590518391E-4</v>
      </c>
      <c r="R64" s="77">
        <v>173</v>
      </c>
      <c r="S64" s="77">
        <v>130</v>
      </c>
      <c r="T64" s="78">
        <v>0.75144508670520227</v>
      </c>
      <c r="U64" s="79">
        <v>4.2384615384615385</v>
      </c>
      <c r="V64" s="79">
        <v>0.93070565580718401</v>
      </c>
      <c r="W64" s="77">
        <v>6612</v>
      </c>
      <c r="X64" s="77">
        <v>21873.229204973348</v>
      </c>
      <c r="Y64" s="37">
        <v>7.0375229099446995E-3</v>
      </c>
    </row>
    <row r="65" spans="1:25" ht="24" x14ac:dyDescent="0.25">
      <c r="A65" s="35" t="s">
        <v>98</v>
      </c>
      <c r="B65" s="77">
        <v>547</v>
      </c>
      <c r="C65" s="77">
        <v>219</v>
      </c>
      <c r="D65" s="78">
        <v>0.40036563071297987</v>
      </c>
      <c r="E65" s="79">
        <v>4.1792237442922371</v>
      </c>
      <c r="F65" s="79">
        <v>1.0595987323183145</v>
      </c>
      <c r="G65" s="77">
        <v>10983</v>
      </c>
      <c r="H65" s="77">
        <v>41190.011298227168</v>
      </c>
      <c r="I65" s="37">
        <v>1.3252531002886637E-2</v>
      </c>
      <c r="J65" s="77">
        <v>9</v>
      </c>
      <c r="K65" s="77">
        <v>7</v>
      </c>
      <c r="L65" s="78">
        <v>0.77777777777777779</v>
      </c>
      <c r="M65" s="79">
        <v>4.4642857142857144</v>
      </c>
      <c r="N65" s="79">
        <v>0.62576483814054384</v>
      </c>
      <c r="O65" s="77">
        <v>375</v>
      </c>
      <c r="P65" s="77">
        <v>471.2094907407407</v>
      </c>
      <c r="Q65" s="37">
        <v>1.5160759096865953E-4</v>
      </c>
      <c r="R65" s="77">
        <v>556</v>
      </c>
      <c r="S65" s="77">
        <v>226</v>
      </c>
      <c r="T65" s="78">
        <v>0.40647482014388492</v>
      </c>
      <c r="U65" s="79">
        <v>4.1880530973451329</v>
      </c>
      <c r="V65" s="79">
        <v>1.0500198270978811</v>
      </c>
      <c r="W65" s="77">
        <v>11358</v>
      </c>
      <c r="X65" s="77">
        <v>41661.220788967905</v>
      </c>
      <c r="Y65" s="37">
        <v>1.3404138593855294E-2</v>
      </c>
    </row>
    <row r="66" spans="1:25" x14ac:dyDescent="0.25">
      <c r="A66" s="35" t="s">
        <v>99</v>
      </c>
      <c r="B66" s="77">
        <v>5811</v>
      </c>
      <c r="C66" s="77">
        <v>691</v>
      </c>
      <c r="D66" s="78">
        <v>0.11891240750301153</v>
      </c>
      <c r="E66" s="79">
        <v>4.1482151471297639</v>
      </c>
      <c r="F66" s="79">
        <v>0.94906735544605125</v>
      </c>
      <c r="G66" s="77">
        <v>34397</v>
      </c>
      <c r="H66" s="77">
        <v>113554.82107241834</v>
      </c>
      <c r="I66" s="37">
        <v>3.6535284632326373E-2</v>
      </c>
      <c r="J66" s="77">
        <v>1247</v>
      </c>
      <c r="K66" s="77">
        <v>32</v>
      </c>
      <c r="L66" s="78">
        <v>2.566158781074579E-2</v>
      </c>
      <c r="M66" s="79">
        <v>4.015625</v>
      </c>
      <c r="N66" s="79">
        <v>1.0382104118987634</v>
      </c>
      <c r="O66" s="77">
        <v>1542</v>
      </c>
      <c r="P66" s="77">
        <v>1578.3037255732925</v>
      </c>
      <c r="Q66" s="37">
        <v>5.0780561587347262E-4</v>
      </c>
      <c r="R66" s="77">
        <v>7058</v>
      </c>
      <c r="S66" s="77">
        <v>723</v>
      </c>
      <c r="T66" s="78">
        <v>0.10243695097761406</v>
      </c>
      <c r="U66" s="79">
        <v>4.1423467035500234</v>
      </c>
      <c r="V66" s="79">
        <v>0.95357918254857421</v>
      </c>
      <c r="W66" s="77">
        <v>35939</v>
      </c>
      <c r="X66" s="77">
        <v>115133.12479799164</v>
      </c>
      <c r="Y66" s="37">
        <v>3.704309024819985E-2</v>
      </c>
    </row>
    <row r="67" spans="1:25" x14ac:dyDescent="0.25">
      <c r="A67" s="35" t="s">
        <v>100</v>
      </c>
      <c r="B67" s="77">
        <v>21</v>
      </c>
      <c r="C67" s="77">
        <v>14</v>
      </c>
      <c r="D67" s="78">
        <v>0.66666666666666663</v>
      </c>
      <c r="E67" s="79">
        <v>4.5</v>
      </c>
      <c r="F67" s="79">
        <v>0.77151674981045937</v>
      </c>
      <c r="G67" s="77">
        <v>756</v>
      </c>
      <c r="H67" s="77">
        <v>2898.0000000000005</v>
      </c>
      <c r="I67" s="37">
        <v>9.3240651400400265E-4</v>
      </c>
      <c r="J67" s="77" t="s">
        <v>174</v>
      </c>
      <c r="K67" s="77" t="s">
        <v>174</v>
      </c>
      <c r="L67" s="78"/>
      <c r="M67" s="79"/>
      <c r="N67" s="79"/>
      <c r="O67" s="77">
        <v>60</v>
      </c>
      <c r="P67" s="77">
        <v>60</v>
      </c>
      <c r="Q67" s="37">
        <v>1.9304482691594255E-5</v>
      </c>
      <c r="R67" s="77">
        <v>22</v>
      </c>
      <c r="S67" s="77">
        <v>15</v>
      </c>
      <c r="T67" s="78">
        <v>0.68181818181818177</v>
      </c>
      <c r="U67" s="79">
        <v>4.5333333333333332</v>
      </c>
      <c r="V67" s="79">
        <v>0.75571893658364486</v>
      </c>
      <c r="W67" s="77">
        <v>816</v>
      </c>
      <c r="X67" s="77">
        <v>2958.0000000000005</v>
      </c>
      <c r="Y67" s="37">
        <v>9.5171099669559697E-4</v>
      </c>
    </row>
    <row r="68" spans="1:25" x14ac:dyDescent="0.25">
      <c r="A68" s="35" t="s">
        <v>101</v>
      </c>
      <c r="B68" s="77">
        <v>58</v>
      </c>
      <c r="C68" s="77">
        <v>37</v>
      </c>
      <c r="D68" s="78">
        <v>0.63793103448275867</v>
      </c>
      <c r="E68" s="79">
        <v>4.1261261261261257</v>
      </c>
      <c r="F68" s="79">
        <v>0.82600871575705526</v>
      </c>
      <c r="G68" s="77">
        <v>1832</v>
      </c>
      <c r="H68" s="77">
        <v>7035.5723097502978</v>
      </c>
      <c r="I68" s="37">
        <v>2.2636347313172408E-3</v>
      </c>
      <c r="J68" s="36"/>
      <c r="K68" s="36"/>
      <c r="L68" s="36"/>
      <c r="M68" s="36"/>
      <c r="N68" s="36"/>
      <c r="O68" s="36"/>
      <c r="P68" s="36"/>
      <c r="Q68" s="36"/>
      <c r="R68" s="77">
        <v>58</v>
      </c>
      <c r="S68" s="77">
        <v>37</v>
      </c>
      <c r="T68" s="78">
        <v>0.63793103448275867</v>
      </c>
      <c r="U68" s="79">
        <v>4.1261261261261257</v>
      </c>
      <c r="V68" s="79">
        <v>0.82600871575705526</v>
      </c>
      <c r="W68" s="77">
        <v>1832</v>
      </c>
      <c r="X68" s="77">
        <v>7035.5723097502978</v>
      </c>
      <c r="Y68" s="37">
        <v>2.2636347313172408E-3</v>
      </c>
    </row>
    <row r="69" spans="1:25" x14ac:dyDescent="0.25">
      <c r="A69" s="35" t="s">
        <v>102</v>
      </c>
      <c r="B69" s="77">
        <v>497</v>
      </c>
      <c r="C69" s="77">
        <v>247</v>
      </c>
      <c r="D69" s="78">
        <v>0.49698189134808851</v>
      </c>
      <c r="E69" s="79">
        <v>4.3987854251012148</v>
      </c>
      <c r="F69" s="79">
        <v>0.91039795459951856</v>
      </c>
      <c r="G69" s="77">
        <v>13038</v>
      </c>
      <c r="H69" s="77">
        <v>49790.510664844194</v>
      </c>
      <c r="I69" s="37">
        <v>1.6019667522252066E-2</v>
      </c>
      <c r="J69" s="77">
        <v>17</v>
      </c>
      <c r="K69" s="77">
        <v>7</v>
      </c>
      <c r="L69" s="78">
        <v>0.41176470588235292</v>
      </c>
      <c r="M69" s="79">
        <v>4.3214285714285712</v>
      </c>
      <c r="N69" s="79">
        <v>0.87506073647319293</v>
      </c>
      <c r="O69" s="77">
        <v>363</v>
      </c>
      <c r="P69" s="77">
        <v>455.04530709342561</v>
      </c>
      <c r="Q69" s="37">
        <v>1.464069042446038E-4</v>
      </c>
      <c r="R69" s="77">
        <v>514</v>
      </c>
      <c r="S69" s="77">
        <v>254</v>
      </c>
      <c r="T69" s="78">
        <v>0.49416342412451364</v>
      </c>
      <c r="U69" s="79">
        <v>4.396653543307087</v>
      </c>
      <c r="V69" s="79">
        <v>0.90953065867807203</v>
      </c>
      <c r="W69" s="77">
        <v>13401</v>
      </c>
      <c r="X69" s="77">
        <v>50245.555971937618</v>
      </c>
      <c r="Y69" s="37">
        <v>1.616607442649667E-2</v>
      </c>
    </row>
    <row r="70" spans="1:25" x14ac:dyDescent="0.25">
      <c r="A70" s="35" t="s">
        <v>103</v>
      </c>
      <c r="B70" s="77">
        <v>21</v>
      </c>
      <c r="C70" s="77">
        <v>21</v>
      </c>
      <c r="D70" s="78">
        <v>1</v>
      </c>
      <c r="E70" s="79">
        <v>4.4206349206349209</v>
      </c>
      <c r="F70" s="79">
        <v>0.90284536638670565</v>
      </c>
      <c r="G70" s="77">
        <v>1114</v>
      </c>
      <c r="H70" s="77">
        <v>3342</v>
      </c>
      <c r="I70" s="37">
        <v>1.0752596859218001E-3</v>
      </c>
      <c r="J70" s="77">
        <v>5</v>
      </c>
      <c r="K70" s="77">
        <v>5</v>
      </c>
      <c r="L70" s="78">
        <v>1</v>
      </c>
      <c r="M70" s="79">
        <v>4.0333333333333332</v>
      </c>
      <c r="N70" s="79">
        <v>1.23782964184181</v>
      </c>
      <c r="O70" s="77">
        <v>242</v>
      </c>
      <c r="P70" s="77">
        <v>242</v>
      </c>
      <c r="Q70" s="37">
        <v>7.7861413522763495E-5</v>
      </c>
      <c r="R70" s="77">
        <v>26</v>
      </c>
      <c r="S70" s="77">
        <v>26</v>
      </c>
      <c r="T70" s="78">
        <v>1</v>
      </c>
      <c r="U70" s="79">
        <v>4.3461538461538458</v>
      </c>
      <c r="V70" s="79">
        <v>0.98809481374347452</v>
      </c>
      <c r="W70" s="77">
        <v>1356</v>
      </c>
      <c r="X70" s="77">
        <v>3584</v>
      </c>
      <c r="Y70" s="37">
        <v>1.1531210994445635E-3</v>
      </c>
    </row>
    <row r="71" spans="1:25" x14ac:dyDescent="0.25">
      <c r="A71" s="35" t="s">
        <v>104</v>
      </c>
      <c r="B71" s="77">
        <v>352</v>
      </c>
      <c r="C71" s="77">
        <v>147</v>
      </c>
      <c r="D71" s="78">
        <v>0.41761363636363635</v>
      </c>
      <c r="E71" s="79">
        <v>4.3973922902494333</v>
      </c>
      <c r="F71" s="79">
        <v>0.83109495452241922</v>
      </c>
      <c r="G71" s="77">
        <v>7757</v>
      </c>
      <c r="H71" s="77">
        <v>29211.199354187516</v>
      </c>
      <c r="I71" s="37">
        <v>9.3984515388937026E-3</v>
      </c>
      <c r="J71" s="77">
        <v>9</v>
      </c>
      <c r="K71" s="77">
        <v>5</v>
      </c>
      <c r="L71" s="78">
        <v>0.55555555555555558</v>
      </c>
      <c r="M71" s="79">
        <v>3.3166666666666669</v>
      </c>
      <c r="N71" s="79">
        <v>1.1617754611895625</v>
      </c>
      <c r="O71" s="77">
        <v>199</v>
      </c>
      <c r="P71" s="77">
        <v>254.66165123456793</v>
      </c>
      <c r="Q71" s="37">
        <v>8.1935190641175488E-5</v>
      </c>
      <c r="R71" s="77">
        <v>361</v>
      </c>
      <c r="S71" s="77">
        <v>152</v>
      </c>
      <c r="T71" s="78">
        <v>0.42105263157894735</v>
      </c>
      <c r="U71" s="79">
        <v>4.3618421052631575</v>
      </c>
      <c r="V71" s="79">
        <v>0.86576714363567708</v>
      </c>
      <c r="W71" s="77">
        <v>7956</v>
      </c>
      <c r="X71" s="77">
        <v>29465.861005422084</v>
      </c>
      <c r="Y71" s="37">
        <v>9.4803867295348791E-3</v>
      </c>
    </row>
    <row r="72" spans="1:25" x14ac:dyDescent="0.25">
      <c r="A72" s="35" t="s">
        <v>106</v>
      </c>
      <c r="B72" s="77">
        <v>1354</v>
      </c>
      <c r="C72" s="77">
        <v>968</v>
      </c>
      <c r="D72" s="78">
        <v>0.71491875923190551</v>
      </c>
      <c r="E72" s="79">
        <v>4.2402720385674932</v>
      </c>
      <c r="F72" s="79">
        <v>0.9393817542751135</v>
      </c>
      <c r="G72" s="77">
        <v>49255</v>
      </c>
      <c r="H72" s="77">
        <v>187799.34995658143</v>
      </c>
      <c r="I72" s="37">
        <v>6.0422821678824644E-2</v>
      </c>
      <c r="J72" s="77">
        <v>114</v>
      </c>
      <c r="K72" s="77">
        <v>79</v>
      </c>
      <c r="L72" s="78">
        <v>0.69298245614035092</v>
      </c>
      <c r="M72" s="79">
        <v>4.1297468354430382</v>
      </c>
      <c r="N72" s="79">
        <v>1.0648988874766732</v>
      </c>
      <c r="O72" s="77">
        <v>3915</v>
      </c>
      <c r="P72" s="77">
        <v>4989.6499523891962</v>
      </c>
      <c r="Q72" s="37">
        <v>1.6053768523835224E-3</v>
      </c>
      <c r="R72" s="77">
        <v>1468</v>
      </c>
      <c r="S72" s="77">
        <v>1047</v>
      </c>
      <c r="T72" s="78">
        <v>0.71321525885558579</v>
      </c>
      <c r="U72" s="79">
        <v>4.231932505571474</v>
      </c>
      <c r="V72" s="79">
        <v>0.94988012945229006</v>
      </c>
      <c r="W72" s="77">
        <v>53170</v>
      </c>
      <c r="X72" s="77">
        <v>192788.99990897061</v>
      </c>
      <c r="Y72" s="37">
        <v>6.202819853120816E-2</v>
      </c>
    </row>
    <row r="73" spans="1:25" x14ac:dyDescent="0.25">
      <c r="A73" s="35" t="s">
        <v>109</v>
      </c>
      <c r="B73" s="77">
        <v>79</v>
      </c>
      <c r="C73" s="77">
        <v>40</v>
      </c>
      <c r="D73" s="78">
        <v>0.50632911392405067</v>
      </c>
      <c r="E73" s="79">
        <v>3.7062499999999998</v>
      </c>
      <c r="F73" s="79">
        <v>1.1579267122030363</v>
      </c>
      <c r="G73" s="77">
        <v>1779</v>
      </c>
      <c r="H73" s="77">
        <v>6801.4468033968924</v>
      </c>
      <c r="I73" s="37">
        <v>2.1883068682329062E-3</v>
      </c>
      <c r="J73" s="36"/>
      <c r="K73" s="36"/>
      <c r="L73" s="36"/>
      <c r="M73" s="36"/>
      <c r="N73" s="36"/>
      <c r="O73" s="36"/>
      <c r="P73" s="36"/>
      <c r="Q73" s="36"/>
      <c r="R73" s="77">
        <v>79</v>
      </c>
      <c r="S73" s="77">
        <v>40</v>
      </c>
      <c r="T73" s="78">
        <v>0.50632911392405067</v>
      </c>
      <c r="U73" s="79">
        <v>3.7062499999999998</v>
      </c>
      <c r="V73" s="79">
        <v>1.1579267122030363</v>
      </c>
      <c r="W73" s="77">
        <v>1779</v>
      </c>
      <c r="X73" s="77">
        <v>6801.4468033968924</v>
      </c>
      <c r="Y73" s="37">
        <v>2.1883068682329062E-3</v>
      </c>
    </row>
    <row r="74" spans="1:25" x14ac:dyDescent="0.25">
      <c r="A74" s="35" t="s">
        <v>110</v>
      </c>
      <c r="B74" s="77">
        <v>57</v>
      </c>
      <c r="C74" s="77">
        <v>40</v>
      </c>
      <c r="D74" s="78">
        <v>0.70175438596491224</v>
      </c>
      <c r="E74" s="79">
        <v>4.291666666666667</v>
      </c>
      <c r="F74" s="79">
        <v>0.86502247883444583</v>
      </c>
      <c r="G74" s="77">
        <v>2060</v>
      </c>
      <c r="H74" s="77">
        <v>7868.1348107109889</v>
      </c>
      <c r="I74" s="37">
        <v>2.5315045378083421E-3</v>
      </c>
      <c r="J74" s="77">
        <v>54</v>
      </c>
      <c r="K74" s="77">
        <v>34</v>
      </c>
      <c r="L74" s="78">
        <v>0.62962962962962965</v>
      </c>
      <c r="M74" s="79">
        <v>4.1495098039215685</v>
      </c>
      <c r="N74" s="79">
        <v>1.0547278037958241</v>
      </c>
      <c r="O74" s="77">
        <v>1693</v>
      </c>
      <c r="P74" s="77">
        <v>2167.995070301783</v>
      </c>
      <c r="Q74" s="37">
        <v>6.9753372183504071E-4</v>
      </c>
      <c r="R74" s="77">
        <v>111</v>
      </c>
      <c r="S74" s="77">
        <v>74</v>
      </c>
      <c r="T74" s="78">
        <v>0.66666666666666663</v>
      </c>
      <c r="U74" s="79">
        <v>4.2263513513513518</v>
      </c>
      <c r="V74" s="79">
        <v>0.95948523312673251</v>
      </c>
      <c r="W74" s="77">
        <v>3753</v>
      </c>
      <c r="X74" s="77">
        <v>10036.129881012772</v>
      </c>
      <c r="Y74" s="37">
        <v>3.2290382596433828E-3</v>
      </c>
    </row>
    <row r="75" spans="1:25" x14ac:dyDescent="0.25">
      <c r="A75" s="35" t="s">
        <v>111</v>
      </c>
      <c r="B75" s="77">
        <v>274</v>
      </c>
      <c r="C75" s="77">
        <v>243</v>
      </c>
      <c r="D75" s="78">
        <v>0.88686131386861311</v>
      </c>
      <c r="E75" s="79">
        <v>4.3076131687242798</v>
      </c>
      <c r="F75" s="79">
        <v>0.88600438376852186</v>
      </c>
      <c r="G75" s="77">
        <v>12561</v>
      </c>
      <c r="H75" s="77">
        <v>42490.296296296292</v>
      </c>
      <c r="I75" s="37">
        <v>1.3670886490209387E-2</v>
      </c>
      <c r="J75" s="77">
        <v>43</v>
      </c>
      <c r="K75" s="77">
        <v>36</v>
      </c>
      <c r="L75" s="78">
        <v>0.83720930232558144</v>
      </c>
      <c r="M75" s="79">
        <v>4.3912037037037033</v>
      </c>
      <c r="N75" s="79">
        <v>0.9139943042133446</v>
      </c>
      <c r="O75" s="77">
        <v>1897</v>
      </c>
      <c r="P75" s="77">
        <v>2265.8611111111109</v>
      </c>
      <c r="Q75" s="37">
        <v>7.2902127668334946E-4</v>
      </c>
      <c r="R75" s="77">
        <v>317</v>
      </c>
      <c r="S75" s="77">
        <v>279</v>
      </c>
      <c r="T75" s="78">
        <v>0.88012618296529965</v>
      </c>
      <c r="U75" s="79">
        <v>4.3183990442054956</v>
      </c>
      <c r="V75" s="79">
        <v>0.89010668465011922</v>
      </c>
      <c r="W75" s="77">
        <v>14458</v>
      </c>
      <c r="X75" s="77">
        <v>44756.157407407401</v>
      </c>
      <c r="Y75" s="37">
        <v>1.4399907766892737E-2</v>
      </c>
    </row>
    <row r="76" spans="1:25" ht="24" x14ac:dyDescent="0.25">
      <c r="A76" s="35" t="s">
        <v>112</v>
      </c>
      <c r="B76" s="77">
        <v>17</v>
      </c>
      <c r="C76" s="77">
        <v>11</v>
      </c>
      <c r="D76" s="78">
        <v>0.6470588235294118</v>
      </c>
      <c r="E76" s="79">
        <v>4.0454545454545459</v>
      </c>
      <c r="F76" s="79">
        <v>0.98368229321996314</v>
      </c>
      <c r="G76" s="77">
        <v>534</v>
      </c>
      <c r="H76" s="77">
        <v>2049.7908737024222</v>
      </c>
      <c r="I76" s="37">
        <v>6.5950254071293793E-4</v>
      </c>
      <c r="J76" s="36"/>
      <c r="K76" s="36"/>
      <c r="L76" s="36"/>
      <c r="M76" s="36"/>
      <c r="N76" s="36"/>
      <c r="O76" s="36"/>
      <c r="P76" s="36"/>
      <c r="Q76" s="36"/>
      <c r="R76" s="77">
        <v>17</v>
      </c>
      <c r="S76" s="77">
        <v>11</v>
      </c>
      <c r="T76" s="78">
        <v>0.6470588235294118</v>
      </c>
      <c r="U76" s="79">
        <v>4.0454545454545459</v>
      </c>
      <c r="V76" s="79">
        <v>0.98368229321996314</v>
      </c>
      <c r="W76" s="77">
        <v>534</v>
      </c>
      <c r="X76" s="77">
        <v>2049.7908737024222</v>
      </c>
      <c r="Y76" s="37">
        <v>6.5950254071293793E-4</v>
      </c>
    </row>
    <row r="77" spans="1:25" x14ac:dyDescent="0.25">
      <c r="A77" s="35" t="s">
        <v>113</v>
      </c>
      <c r="B77" s="77">
        <v>2353</v>
      </c>
      <c r="C77" s="77">
        <v>618</v>
      </c>
      <c r="D77" s="78">
        <v>0.26264343391415212</v>
      </c>
      <c r="E77" s="79">
        <v>4.2264023732470335</v>
      </c>
      <c r="F77" s="79">
        <v>0.9404369075268143</v>
      </c>
      <c r="G77" s="77">
        <v>31343</v>
      </c>
      <c r="H77" s="77">
        <v>112114.19607330947</v>
      </c>
      <c r="I77" s="37">
        <v>3.6071775959653454E-2</v>
      </c>
      <c r="J77" s="77">
        <v>129</v>
      </c>
      <c r="K77" s="77">
        <v>47</v>
      </c>
      <c r="L77" s="78">
        <v>0.36434108527131781</v>
      </c>
      <c r="M77" s="79">
        <v>3.99822695035461</v>
      </c>
      <c r="N77" s="79">
        <v>1.164637211760966</v>
      </c>
      <c r="O77" s="77">
        <v>2255</v>
      </c>
      <c r="P77" s="77">
        <v>2791.3814806051319</v>
      </c>
      <c r="Q77" s="37">
        <v>8.9810292463297524E-4</v>
      </c>
      <c r="R77" s="77">
        <v>2482</v>
      </c>
      <c r="S77" s="77">
        <v>665</v>
      </c>
      <c r="T77" s="78">
        <v>0.26792908944399679</v>
      </c>
      <c r="U77" s="79">
        <v>4.2102756892230575</v>
      </c>
      <c r="V77" s="79">
        <v>0.95979042939401948</v>
      </c>
      <c r="W77" s="77">
        <v>33598</v>
      </c>
      <c r="X77" s="77">
        <v>114905.57755391461</v>
      </c>
      <c r="Y77" s="37">
        <v>3.6969878884286433E-2</v>
      </c>
    </row>
    <row r="78" spans="1:25" x14ac:dyDescent="0.25">
      <c r="A78" s="35" t="s">
        <v>116</v>
      </c>
      <c r="B78" s="77">
        <v>68</v>
      </c>
      <c r="C78" s="77">
        <v>60</v>
      </c>
      <c r="D78" s="78">
        <v>0.88235294117647056</v>
      </c>
      <c r="E78" s="79">
        <v>4.4777777777777779</v>
      </c>
      <c r="F78" s="79">
        <v>0.83470257880380927</v>
      </c>
      <c r="G78" s="77">
        <v>3224</v>
      </c>
      <c r="H78" s="77">
        <v>10961.6</v>
      </c>
      <c r="I78" s="37">
        <v>3.5268002912029932E-3</v>
      </c>
      <c r="J78" s="77">
        <v>13</v>
      </c>
      <c r="K78" s="77">
        <v>5</v>
      </c>
      <c r="L78" s="78">
        <v>0.38461538461538464</v>
      </c>
      <c r="M78" s="79">
        <v>4.25</v>
      </c>
      <c r="N78" s="79">
        <v>0.94207218407083826</v>
      </c>
      <c r="O78" s="77">
        <v>255</v>
      </c>
      <c r="P78" s="77">
        <v>317.47688609467457</v>
      </c>
      <c r="Q78" s="37">
        <v>1.0214545087659811E-4</v>
      </c>
      <c r="R78" s="77">
        <v>81</v>
      </c>
      <c r="S78" s="77">
        <v>65</v>
      </c>
      <c r="T78" s="78">
        <v>0.80246913580246915</v>
      </c>
      <c r="U78" s="79">
        <v>4.4602564102564104</v>
      </c>
      <c r="V78" s="79">
        <v>0.84562823613036753</v>
      </c>
      <c r="W78" s="77">
        <v>3479</v>
      </c>
      <c r="X78" s="77">
        <v>11279.076886094676</v>
      </c>
      <c r="Y78" s="37">
        <v>3.6289457420795915E-3</v>
      </c>
    </row>
    <row r="79" spans="1:25" x14ac:dyDescent="0.25">
      <c r="A79" s="35" t="s">
        <v>118</v>
      </c>
      <c r="B79" s="77">
        <v>19</v>
      </c>
      <c r="C79" s="77">
        <v>16</v>
      </c>
      <c r="D79" s="78">
        <v>0.84210526315789469</v>
      </c>
      <c r="E79" s="79">
        <v>4.442708333333333</v>
      </c>
      <c r="F79" s="79">
        <v>0.7751672926518669</v>
      </c>
      <c r="G79" s="77">
        <v>853</v>
      </c>
      <c r="H79" s="77">
        <v>3038.8125</v>
      </c>
      <c r="I79" s="37">
        <v>9.7771172182083772E-4</v>
      </c>
      <c r="J79" s="36"/>
      <c r="K79" s="36"/>
      <c r="L79" s="36"/>
      <c r="M79" s="36"/>
      <c r="N79" s="36"/>
      <c r="O79" s="36"/>
      <c r="P79" s="36"/>
      <c r="Q79" s="36"/>
      <c r="R79" s="77">
        <v>19</v>
      </c>
      <c r="S79" s="77">
        <v>16</v>
      </c>
      <c r="T79" s="78">
        <v>0.84210526315789469</v>
      </c>
      <c r="U79" s="79">
        <v>4.442708333333333</v>
      </c>
      <c r="V79" s="79">
        <v>0.7751672926518669</v>
      </c>
      <c r="W79" s="77">
        <v>853</v>
      </c>
      <c r="X79" s="77">
        <v>3038.8125</v>
      </c>
      <c r="Y79" s="37">
        <v>9.7771172182083772E-4</v>
      </c>
    </row>
    <row r="80" spans="1:25" x14ac:dyDescent="0.25">
      <c r="A80" s="35" t="s">
        <v>119</v>
      </c>
      <c r="B80" s="77">
        <v>88</v>
      </c>
      <c r="C80" s="77">
        <v>64</v>
      </c>
      <c r="D80" s="78">
        <v>0.72727272727272729</v>
      </c>
      <c r="E80" s="79">
        <v>4.09375</v>
      </c>
      <c r="F80" s="79">
        <v>1.0478462534328843</v>
      </c>
      <c r="G80" s="77">
        <v>3144</v>
      </c>
      <c r="H80" s="77">
        <v>11965.388429752065</v>
      </c>
      <c r="I80" s="37">
        <v>3.8497605640058488E-3</v>
      </c>
      <c r="J80" s="77" t="s">
        <v>174</v>
      </c>
      <c r="K80" s="77" t="s">
        <v>174</v>
      </c>
      <c r="L80" s="78"/>
      <c r="M80" s="79"/>
      <c r="N80" s="79"/>
      <c r="O80" s="77">
        <v>110</v>
      </c>
      <c r="P80" s="77">
        <v>110</v>
      </c>
      <c r="Q80" s="37">
        <v>3.5391551601256134E-5</v>
      </c>
      <c r="R80" s="77">
        <v>90</v>
      </c>
      <c r="S80" s="77">
        <v>66</v>
      </c>
      <c r="T80" s="78">
        <v>0.73333333333333328</v>
      </c>
      <c r="U80" s="79">
        <v>4.108585858585859</v>
      </c>
      <c r="V80" s="79">
        <v>1.0424461423977815</v>
      </c>
      <c r="W80" s="77">
        <v>3254</v>
      </c>
      <c r="X80" s="77">
        <v>12075.388429752065</v>
      </c>
      <c r="Y80" s="37">
        <v>3.8851521156071048E-3</v>
      </c>
    </row>
    <row r="81" spans="1:25" x14ac:dyDescent="0.25">
      <c r="A81" s="35" t="s">
        <v>120</v>
      </c>
      <c r="B81" s="36"/>
      <c r="C81" s="36"/>
      <c r="D81" s="36"/>
      <c r="E81" s="36"/>
      <c r="F81" s="36"/>
      <c r="G81" s="36"/>
      <c r="H81" s="36"/>
      <c r="I81" s="36"/>
      <c r="J81" s="77" t="s">
        <v>174</v>
      </c>
      <c r="K81" s="77" t="s">
        <v>174</v>
      </c>
      <c r="L81" s="78"/>
      <c r="M81" s="79"/>
      <c r="N81" s="79"/>
      <c r="O81" s="77">
        <v>59</v>
      </c>
      <c r="P81" s="77">
        <v>59</v>
      </c>
      <c r="Q81" s="37">
        <v>1.8982741313401017E-5</v>
      </c>
      <c r="R81" s="77" t="s">
        <v>174</v>
      </c>
      <c r="S81" s="77" t="s">
        <v>174</v>
      </c>
      <c r="T81" s="78"/>
      <c r="U81" s="79"/>
      <c r="V81" s="79"/>
      <c r="W81" s="77">
        <v>59</v>
      </c>
      <c r="X81" s="77">
        <v>59</v>
      </c>
      <c r="Y81" s="37">
        <v>1.8982741313401017E-5</v>
      </c>
    </row>
    <row r="82" spans="1:25" x14ac:dyDescent="0.25">
      <c r="A82" s="35" t="s">
        <v>121</v>
      </c>
      <c r="B82" s="77">
        <v>209</v>
      </c>
      <c r="C82" s="77">
        <v>165</v>
      </c>
      <c r="D82" s="78">
        <v>0.78947368421052633</v>
      </c>
      <c r="E82" s="79">
        <v>4.4904040404040408</v>
      </c>
      <c r="F82" s="79">
        <v>0.81613083125259167</v>
      </c>
      <c r="G82" s="77">
        <v>8891</v>
      </c>
      <c r="H82" s="77">
        <v>33426.681180747924</v>
      </c>
      <c r="I82" s="37">
        <v>1.0754746471519796E-2</v>
      </c>
      <c r="J82" s="77">
        <v>27</v>
      </c>
      <c r="K82" s="77">
        <v>23</v>
      </c>
      <c r="L82" s="78">
        <v>0.85185185185185186</v>
      </c>
      <c r="M82" s="79">
        <v>3.36231884057971</v>
      </c>
      <c r="N82" s="79">
        <v>1.2420298310585121</v>
      </c>
      <c r="O82" s="77">
        <v>928</v>
      </c>
      <c r="P82" s="77">
        <v>1089.391304347826</v>
      </c>
      <c r="Q82" s="37">
        <v>3.5050225965259829E-4</v>
      </c>
      <c r="R82" s="77">
        <v>236</v>
      </c>
      <c r="S82" s="77">
        <v>188</v>
      </c>
      <c r="T82" s="78">
        <v>0.79661016949152541</v>
      </c>
      <c r="U82" s="79">
        <v>4.3523936170212769</v>
      </c>
      <c r="V82" s="79">
        <v>0.95391296477006549</v>
      </c>
      <c r="W82" s="77">
        <v>9819</v>
      </c>
      <c r="X82" s="77">
        <v>34516.072485095749</v>
      </c>
      <c r="Y82" s="37">
        <v>1.1105248731172393E-2</v>
      </c>
    </row>
    <row r="83" spans="1:25" x14ac:dyDescent="0.25">
      <c r="A83" s="35" t="s">
        <v>122</v>
      </c>
      <c r="B83" s="77">
        <v>43</v>
      </c>
      <c r="C83" s="77">
        <v>26</v>
      </c>
      <c r="D83" s="78">
        <v>0.60465116279069764</v>
      </c>
      <c r="E83" s="79">
        <v>4.384615384615385</v>
      </c>
      <c r="F83" s="79">
        <v>0.73782023435580191</v>
      </c>
      <c r="G83" s="77">
        <v>1368</v>
      </c>
      <c r="H83" s="77">
        <v>5258.180638182801</v>
      </c>
      <c r="I83" s="37">
        <v>1.6917742853179319E-3</v>
      </c>
      <c r="J83" s="36"/>
      <c r="K83" s="36"/>
      <c r="L83" s="36"/>
      <c r="M83" s="36"/>
      <c r="N83" s="36"/>
      <c r="O83" s="36"/>
      <c r="P83" s="36"/>
      <c r="Q83" s="36"/>
      <c r="R83" s="77">
        <v>43</v>
      </c>
      <c r="S83" s="77">
        <v>26</v>
      </c>
      <c r="T83" s="78">
        <v>0.60465116279069764</v>
      </c>
      <c r="U83" s="79">
        <v>4.384615384615385</v>
      </c>
      <c r="V83" s="79">
        <v>0.73782023435580191</v>
      </c>
      <c r="W83" s="77">
        <v>1368</v>
      </c>
      <c r="X83" s="77">
        <v>5258.180638182801</v>
      </c>
      <c r="Y83" s="37">
        <v>1.6917742853179319E-3</v>
      </c>
    </row>
    <row r="84" spans="1:25" x14ac:dyDescent="0.25">
      <c r="A84" s="35" t="s">
        <v>123</v>
      </c>
      <c r="B84" s="77">
        <v>110</v>
      </c>
      <c r="C84" s="77">
        <v>42</v>
      </c>
      <c r="D84" s="78">
        <v>0.38181818181818183</v>
      </c>
      <c r="E84" s="79">
        <v>4.2519841269841274</v>
      </c>
      <c r="F84" s="79">
        <v>0.83689478946695184</v>
      </c>
      <c r="G84" s="77">
        <v>2143</v>
      </c>
      <c r="H84" s="77">
        <v>7998.0612086776864</v>
      </c>
      <c r="I84" s="37">
        <v>2.5733072361538304E-3</v>
      </c>
      <c r="J84" s="77" t="s">
        <v>174</v>
      </c>
      <c r="K84" s="77" t="s">
        <v>174</v>
      </c>
      <c r="L84" s="78"/>
      <c r="M84" s="79"/>
      <c r="N84" s="79"/>
      <c r="O84" s="77">
        <v>48</v>
      </c>
      <c r="P84" s="77">
        <v>48</v>
      </c>
      <c r="Q84" s="37">
        <v>1.5443586153275403E-5</v>
      </c>
      <c r="R84" s="77">
        <v>111</v>
      </c>
      <c r="S84" s="77">
        <v>43</v>
      </c>
      <c r="T84" s="78">
        <v>0.38738738738738737</v>
      </c>
      <c r="U84" s="79">
        <v>4.2461240310077519</v>
      </c>
      <c r="V84" s="79">
        <v>0.83264574120855428</v>
      </c>
      <c r="W84" s="77">
        <v>2191</v>
      </c>
      <c r="X84" s="77">
        <v>8046.0612086776864</v>
      </c>
      <c r="Y84" s="37">
        <v>2.588750822307106E-3</v>
      </c>
    </row>
    <row r="85" spans="1:25" x14ac:dyDescent="0.25">
      <c r="A85" s="35" t="s">
        <v>124</v>
      </c>
      <c r="B85" s="77">
        <v>25</v>
      </c>
      <c r="C85" s="77">
        <v>13</v>
      </c>
      <c r="D85" s="78">
        <v>0.52</v>
      </c>
      <c r="E85" s="79">
        <v>4.4615384615384617</v>
      </c>
      <c r="F85" s="79">
        <v>0.90145619647420316</v>
      </c>
      <c r="G85" s="77">
        <v>696</v>
      </c>
      <c r="H85" s="77">
        <v>2664.8100000000004</v>
      </c>
      <c r="I85" s="37">
        <v>8.5737964202312164E-4</v>
      </c>
      <c r="J85" s="36"/>
      <c r="K85" s="36"/>
      <c r="L85" s="36"/>
      <c r="M85" s="36"/>
      <c r="N85" s="36"/>
      <c r="O85" s="36"/>
      <c r="P85" s="36"/>
      <c r="Q85" s="36"/>
      <c r="R85" s="77">
        <v>25</v>
      </c>
      <c r="S85" s="77">
        <v>13</v>
      </c>
      <c r="T85" s="78">
        <v>0.52</v>
      </c>
      <c r="U85" s="79">
        <v>4.4615384615384617</v>
      </c>
      <c r="V85" s="79">
        <v>0.90145619647420316</v>
      </c>
      <c r="W85" s="77">
        <v>696</v>
      </c>
      <c r="X85" s="77">
        <v>2664.8100000000004</v>
      </c>
      <c r="Y85" s="37">
        <v>8.5737964202312164E-4</v>
      </c>
    </row>
    <row r="86" spans="1:25" x14ac:dyDescent="0.25">
      <c r="A86" s="35" t="s">
        <v>125</v>
      </c>
      <c r="B86" s="77" t="s">
        <v>174</v>
      </c>
      <c r="C86" s="77" t="s">
        <v>174</v>
      </c>
      <c r="D86" s="78"/>
      <c r="E86" s="79"/>
      <c r="F86" s="79"/>
      <c r="G86" s="77">
        <v>99</v>
      </c>
      <c r="H86" s="77">
        <v>297</v>
      </c>
      <c r="I86" s="37">
        <v>9.5557189323391566E-5</v>
      </c>
      <c r="J86" s="36"/>
      <c r="K86" s="36"/>
      <c r="L86" s="36"/>
      <c r="M86" s="36"/>
      <c r="N86" s="36"/>
      <c r="O86" s="36"/>
      <c r="P86" s="36"/>
      <c r="Q86" s="36"/>
      <c r="R86" s="77" t="s">
        <v>174</v>
      </c>
      <c r="S86" s="77" t="s">
        <v>174</v>
      </c>
      <c r="T86" s="78"/>
      <c r="U86" s="79"/>
      <c r="V86" s="79"/>
      <c r="W86" s="77">
        <v>99</v>
      </c>
      <c r="X86" s="77">
        <v>297</v>
      </c>
      <c r="Y86" s="37">
        <v>9.5557189323391566E-5</v>
      </c>
    </row>
    <row r="87" spans="1:25" x14ac:dyDescent="0.25">
      <c r="A87" s="35" t="s">
        <v>126</v>
      </c>
      <c r="B87" s="77">
        <v>420</v>
      </c>
      <c r="C87" s="77">
        <v>304</v>
      </c>
      <c r="D87" s="78">
        <v>0.72380952380952379</v>
      </c>
      <c r="E87" s="79">
        <v>4.3100328947368425</v>
      </c>
      <c r="F87" s="79">
        <v>0.90296065114401369</v>
      </c>
      <c r="G87" s="77">
        <v>15723</v>
      </c>
      <c r="H87" s="77">
        <v>59870.40306122449</v>
      </c>
      <c r="I87" s="37">
        <v>1.9262785993902999E-2</v>
      </c>
      <c r="J87" s="77">
        <v>8</v>
      </c>
      <c r="K87" s="77">
        <v>6</v>
      </c>
      <c r="L87" s="78">
        <v>0.75</v>
      </c>
      <c r="M87" s="79">
        <v>4.4027777777777777</v>
      </c>
      <c r="N87" s="79">
        <v>1.0885735087492332</v>
      </c>
      <c r="O87" s="77">
        <v>317</v>
      </c>
      <c r="P87" s="77">
        <v>400.583984375</v>
      </c>
      <c r="Q87" s="37">
        <v>1.2888444321495086E-4</v>
      </c>
      <c r="R87" s="77">
        <v>428</v>
      </c>
      <c r="S87" s="77">
        <v>310</v>
      </c>
      <c r="T87" s="78">
        <v>0.72429906542056077</v>
      </c>
      <c r="U87" s="79">
        <v>4.311827956989247</v>
      </c>
      <c r="V87" s="79">
        <v>0.90700374770901293</v>
      </c>
      <c r="W87" s="77">
        <v>16040</v>
      </c>
      <c r="X87" s="77">
        <v>60270.98704559949</v>
      </c>
      <c r="Y87" s="37">
        <v>1.9391670437117949E-2</v>
      </c>
    </row>
    <row r="88" spans="1:25" x14ac:dyDescent="0.25">
      <c r="A88" s="35" t="s">
        <v>128</v>
      </c>
      <c r="B88" s="77">
        <v>214</v>
      </c>
      <c r="C88" s="77">
        <v>128</v>
      </c>
      <c r="D88" s="78">
        <v>0.59813084112149528</v>
      </c>
      <c r="E88" s="79">
        <v>4.134765625</v>
      </c>
      <c r="F88" s="79">
        <v>1.0087841781000668</v>
      </c>
      <c r="G88" s="77">
        <v>6351</v>
      </c>
      <c r="H88" s="77">
        <v>24411.604244912225</v>
      </c>
      <c r="I88" s="37">
        <v>7.8542231936659483E-3</v>
      </c>
      <c r="J88" s="77">
        <v>16</v>
      </c>
      <c r="K88" s="77">
        <v>10</v>
      </c>
      <c r="L88" s="78">
        <v>0.625</v>
      </c>
      <c r="M88" s="79">
        <v>3.7333333333333334</v>
      </c>
      <c r="N88" s="79">
        <v>1.3399834161494515</v>
      </c>
      <c r="O88" s="77">
        <v>448</v>
      </c>
      <c r="P88" s="77">
        <v>573.78125</v>
      </c>
      <c r="Q88" s="37">
        <v>1.846091701564386E-4</v>
      </c>
      <c r="R88" s="77">
        <v>230</v>
      </c>
      <c r="S88" s="77">
        <v>138</v>
      </c>
      <c r="T88" s="78">
        <v>0.6</v>
      </c>
      <c r="U88" s="79">
        <v>4.1056763285024154</v>
      </c>
      <c r="V88" s="79">
        <v>1.0415598909078032</v>
      </c>
      <c r="W88" s="77">
        <v>6799</v>
      </c>
      <c r="X88" s="77">
        <v>24985.385494912225</v>
      </c>
      <c r="Y88" s="37">
        <v>8.0388323638223864E-3</v>
      </c>
    </row>
    <row r="89" spans="1:25" x14ac:dyDescent="0.25">
      <c r="A89" s="35" t="s">
        <v>129</v>
      </c>
      <c r="B89" s="77">
        <v>316</v>
      </c>
      <c r="C89" s="77">
        <v>127</v>
      </c>
      <c r="D89" s="78">
        <v>0.40189873417721517</v>
      </c>
      <c r="E89" s="79">
        <v>4.0741469816272966</v>
      </c>
      <c r="F89" s="79">
        <v>1.0827390024494687</v>
      </c>
      <c r="G89" s="77">
        <v>6209</v>
      </c>
      <c r="H89" s="77">
        <v>23294.749948989043</v>
      </c>
      <c r="I89" s="37">
        <v>7.4948849532545858E-3</v>
      </c>
      <c r="J89" s="77">
        <v>38</v>
      </c>
      <c r="K89" s="77">
        <v>20</v>
      </c>
      <c r="L89" s="78">
        <v>0.52631578947368418</v>
      </c>
      <c r="M89" s="79">
        <v>4.0250000000000004</v>
      </c>
      <c r="N89" s="79">
        <v>0.99131646477466084</v>
      </c>
      <c r="O89" s="77">
        <v>966</v>
      </c>
      <c r="P89" s="77">
        <v>1233.5900277008311</v>
      </c>
      <c r="Q89" s="37">
        <v>3.9689695563789953E-4</v>
      </c>
      <c r="R89" s="77">
        <v>354</v>
      </c>
      <c r="S89" s="77">
        <v>147</v>
      </c>
      <c r="T89" s="78">
        <v>0.4152542372881356</v>
      </c>
      <c r="U89" s="79">
        <v>4.0674603174603172</v>
      </c>
      <c r="V89" s="79">
        <v>1.0708919879174745</v>
      </c>
      <c r="W89" s="77">
        <v>7175</v>
      </c>
      <c r="X89" s="77">
        <v>24528.339976689873</v>
      </c>
      <c r="Y89" s="37">
        <v>7.8917819088924843E-3</v>
      </c>
    </row>
    <row r="90" spans="1:25" x14ac:dyDescent="0.25">
      <c r="A90" s="35" t="s">
        <v>130</v>
      </c>
      <c r="B90" s="77">
        <v>394</v>
      </c>
      <c r="C90" s="77">
        <v>319</v>
      </c>
      <c r="D90" s="78">
        <v>0.80964467005076146</v>
      </c>
      <c r="E90" s="79">
        <v>4.3257575757575761</v>
      </c>
      <c r="F90" s="79">
        <v>0.8985621137489419</v>
      </c>
      <c r="G90" s="77">
        <v>16559</v>
      </c>
      <c r="H90" s="77">
        <v>61356.545454545456</v>
      </c>
      <c r="I90" s="37">
        <v>1.9740939495721484E-2</v>
      </c>
      <c r="J90" s="77">
        <v>119</v>
      </c>
      <c r="K90" s="77">
        <v>72</v>
      </c>
      <c r="L90" s="78">
        <v>0.60504201680672265</v>
      </c>
      <c r="M90" s="79">
        <v>4.3078703703703702</v>
      </c>
      <c r="N90" s="79">
        <v>0.94164606754846714</v>
      </c>
      <c r="O90" s="77">
        <v>3722</v>
      </c>
      <c r="P90" s="77">
        <v>4768.7385777840545</v>
      </c>
      <c r="Q90" s="37">
        <v>1.5343005222595014E-3</v>
      </c>
      <c r="R90" s="77">
        <v>513</v>
      </c>
      <c r="S90" s="77">
        <v>391</v>
      </c>
      <c r="T90" s="78">
        <v>0.76218323586744641</v>
      </c>
      <c r="U90" s="79">
        <v>4.3224637681159424</v>
      </c>
      <c r="V90" s="79">
        <v>0.90667604414600633</v>
      </c>
      <c r="W90" s="77">
        <v>20281</v>
      </c>
      <c r="X90" s="77">
        <v>66125.28403232951</v>
      </c>
      <c r="Y90" s="37">
        <v>2.1275240017980982E-2</v>
      </c>
    </row>
    <row r="91" spans="1:25" x14ac:dyDescent="0.25">
      <c r="A91" s="35" t="s">
        <v>131</v>
      </c>
      <c r="B91" s="77">
        <v>2572</v>
      </c>
      <c r="C91" s="77">
        <v>691</v>
      </c>
      <c r="D91" s="78">
        <v>0.26866251944012443</v>
      </c>
      <c r="E91" s="79">
        <v>4.2216594307766524</v>
      </c>
      <c r="F91" s="79">
        <v>0.9249835376321881</v>
      </c>
      <c r="G91" s="77">
        <v>35006</v>
      </c>
      <c r="H91" s="77">
        <v>125547.00675471574</v>
      </c>
      <c r="I91" s="37">
        <v>4.0393666981297954E-2</v>
      </c>
      <c r="J91" s="77">
        <v>500</v>
      </c>
      <c r="K91" s="77">
        <v>143</v>
      </c>
      <c r="L91" s="78">
        <v>0.28599999999999998</v>
      </c>
      <c r="M91" s="79">
        <v>4.2744755244755241</v>
      </c>
      <c r="N91" s="79">
        <v>0.96492146979645144</v>
      </c>
      <c r="O91" s="77">
        <v>7335</v>
      </c>
      <c r="P91" s="77">
        <v>8832.9674531250002</v>
      </c>
      <c r="Q91" s="37">
        <v>2.8419311219044494E-3</v>
      </c>
      <c r="R91" s="77">
        <v>3072</v>
      </c>
      <c r="S91" s="77">
        <v>834</v>
      </c>
      <c r="T91" s="78">
        <v>0.271484375</v>
      </c>
      <c r="U91" s="79">
        <v>4.2307154276578736</v>
      </c>
      <c r="V91" s="79">
        <v>0.93216557629237651</v>
      </c>
      <c r="W91" s="77">
        <v>42341</v>
      </c>
      <c r="X91" s="77">
        <v>134379.97420784074</v>
      </c>
      <c r="Y91" s="37">
        <v>4.3235598103202405E-2</v>
      </c>
    </row>
    <row r="92" spans="1:25" x14ac:dyDescent="0.25">
      <c r="A92" s="35" t="s">
        <v>132</v>
      </c>
      <c r="B92" s="36"/>
      <c r="C92" s="36"/>
      <c r="D92" s="36"/>
      <c r="E92" s="36"/>
      <c r="F92" s="36"/>
      <c r="G92" s="36"/>
      <c r="H92" s="36"/>
      <c r="I92" s="36"/>
      <c r="J92" s="77">
        <v>97</v>
      </c>
      <c r="K92" s="77">
        <v>36</v>
      </c>
      <c r="L92" s="78">
        <v>0.37113402061855671</v>
      </c>
      <c r="M92" s="79">
        <v>4.3379629629629628</v>
      </c>
      <c r="N92" s="79">
        <v>0.92378224071362802</v>
      </c>
      <c r="O92" s="77">
        <v>1874</v>
      </c>
      <c r="P92" s="77">
        <v>2324.375438410033</v>
      </c>
      <c r="Q92" s="37">
        <v>7.4784775699255485E-4</v>
      </c>
      <c r="R92" s="77">
        <v>97</v>
      </c>
      <c r="S92" s="77">
        <v>36</v>
      </c>
      <c r="T92" s="78">
        <v>0.37113402061855671</v>
      </c>
      <c r="U92" s="79">
        <v>4.3379629629629628</v>
      </c>
      <c r="V92" s="79">
        <v>0.92378224071362802</v>
      </c>
      <c r="W92" s="77">
        <v>1874</v>
      </c>
      <c r="X92" s="77">
        <v>2324.375438410033</v>
      </c>
      <c r="Y92" s="37">
        <v>7.4784775699255485E-4</v>
      </c>
    </row>
    <row r="93" spans="1:25" x14ac:dyDescent="0.25">
      <c r="A93" s="35" t="s">
        <v>133</v>
      </c>
      <c r="B93" s="77">
        <v>467</v>
      </c>
      <c r="C93" s="77">
        <v>331</v>
      </c>
      <c r="D93" s="78">
        <v>0.70877944325481801</v>
      </c>
      <c r="E93" s="79">
        <v>4.2034239677744205</v>
      </c>
      <c r="F93" s="79">
        <v>0.97238215113425563</v>
      </c>
      <c r="G93" s="77">
        <v>16696</v>
      </c>
      <c r="H93" s="77">
        <v>63712.211199326877</v>
      </c>
      <c r="I93" s="37">
        <v>2.0498854639010057E-2</v>
      </c>
      <c r="J93" s="36"/>
      <c r="K93" s="36"/>
      <c r="L93" s="36"/>
      <c r="M93" s="36"/>
      <c r="N93" s="36"/>
      <c r="O93" s="36"/>
      <c r="P93" s="36"/>
      <c r="Q93" s="36"/>
      <c r="R93" s="77">
        <v>467</v>
      </c>
      <c r="S93" s="77">
        <v>331</v>
      </c>
      <c r="T93" s="78">
        <v>0.70877944325481801</v>
      </c>
      <c r="U93" s="79">
        <v>4.2034239677744205</v>
      </c>
      <c r="V93" s="79">
        <v>0.97238215113425563</v>
      </c>
      <c r="W93" s="77">
        <v>16696</v>
      </c>
      <c r="X93" s="77">
        <v>63712.211199326877</v>
      </c>
      <c r="Y93" s="37">
        <v>2.0498854639010057E-2</v>
      </c>
    </row>
    <row r="94" spans="1:25" x14ac:dyDescent="0.25">
      <c r="A94" s="35" t="s">
        <v>177</v>
      </c>
      <c r="B94" s="77">
        <v>20</v>
      </c>
      <c r="C94" s="77">
        <v>19</v>
      </c>
      <c r="D94" s="78">
        <v>0.95</v>
      </c>
      <c r="E94" s="79">
        <v>4.4605263157894735</v>
      </c>
      <c r="F94" s="79">
        <v>0.69662323641837309</v>
      </c>
      <c r="G94" s="77">
        <v>1017</v>
      </c>
      <c r="H94" s="77">
        <v>3211.5789473684208</v>
      </c>
      <c r="I94" s="37">
        <v>1.0332978367027031E-3</v>
      </c>
      <c r="J94" s="36"/>
      <c r="K94" s="36"/>
      <c r="L94" s="36"/>
      <c r="M94" s="36"/>
      <c r="N94" s="36"/>
      <c r="O94" s="36"/>
      <c r="P94" s="36"/>
      <c r="Q94" s="36"/>
      <c r="R94" s="77">
        <v>20</v>
      </c>
      <c r="S94" s="77">
        <v>19</v>
      </c>
      <c r="T94" s="78">
        <v>0.95</v>
      </c>
      <c r="U94" s="79">
        <v>4.4605263157894735</v>
      </c>
      <c r="V94" s="79">
        <v>0.69662323641837309</v>
      </c>
      <c r="W94" s="77">
        <v>1017</v>
      </c>
      <c r="X94" s="77">
        <v>3211.5789473684208</v>
      </c>
      <c r="Y94" s="37">
        <v>1.0332978367027031E-3</v>
      </c>
    </row>
    <row r="95" spans="1:25" x14ac:dyDescent="0.25">
      <c r="A95" s="35" t="s">
        <v>135</v>
      </c>
      <c r="B95" s="77" t="s">
        <v>174</v>
      </c>
      <c r="C95" s="77" t="s">
        <v>174</v>
      </c>
      <c r="D95" s="78"/>
      <c r="E95" s="79"/>
      <c r="F95" s="79"/>
      <c r="G95" s="77">
        <v>195</v>
      </c>
      <c r="H95" s="77">
        <v>747.50000000000011</v>
      </c>
      <c r="I95" s="37">
        <v>2.4050168019944514E-4</v>
      </c>
      <c r="J95" s="36"/>
      <c r="K95" s="36"/>
      <c r="L95" s="36"/>
      <c r="M95" s="36"/>
      <c r="N95" s="36"/>
      <c r="O95" s="36"/>
      <c r="P95" s="36"/>
      <c r="Q95" s="36"/>
      <c r="R95" s="77" t="s">
        <v>174</v>
      </c>
      <c r="S95" s="77" t="s">
        <v>174</v>
      </c>
      <c r="T95" s="78"/>
      <c r="U95" s="79"/>
      <c r="V95" s="79"/>
      <c r="W95" s="77">
        <v>195</v>
      </c>
      <c r="X95" s="77">
        <v>747.50000000000011</v>
      </c>
      <c r="Y95" s="37">
        <v>2.4050168019944514E-4</v>
      </c>
    </row>
    <row r="96" spans="1:25" x14ac:dyDescent="0.25">
      <c r="A96" s="35" t="s">
        <v>136</v>
      </c>
      <c r="B96" s="77">
        <v>86</v>
      </c>
      <c r="C96" s="77">
        <v>65</v>
      </c>
      <c r="D96" s="78">
        <v>0.7558139534883721</v>
      </c>
      <c r="E96" s="79">
        <v>3.8833333333333333</v>
      </c>
      <c r="F96" s="79">
        <v>1.0660154261964918</v>
      </c>
      <c r="G96" s="77">
        <v>3029</v>
      </c>
      <c r="H96" s="77">
        <v>11470.364001656302</v>
      </c>
      <c r="I96" s="37">
        <v>3.6904907222709985E-3</v>
      </c>
      <c r="J96" s="77">
        <v>16</v>
      </c>
      <c r="K96" s="77">
        <v>9</v>
      </c>
      <c r="L96" s="78">
        <v>0.5625</v>
      </c>
      <c r="M96" s="79">
        <v>4.5092592592592595</v>
      </c>
      <c r="N96" s="79">
        <v>0.77573585579746163</v>
      </c>
      <c r="O96" s="77">
        <v>487</v>
      </c>
      <c r="P96" s="77">
        <v>623.4337158203125</v>
      </c>
      <c r="Q96" s="37">
        <v>2.0058442294015858E-4</v>
      </c>
      <c r="R96" s="77">
        <v>102</v>
      </c>
      <c r="S96" s="77">
        <v>74</v>
      </c>
      <c r="T96" s="78">
        <v>0.72549019607843135</v>
      </c>
      <c r="U96" s="79">
        <v>3.9594594594594597</v>
      </c>
      <c r="V96" s="79">
        <v>1.055093043023952</v>
      </c>
      <c r="W96" s="77">
        <v>3516</v>
      </c>
      <c r="X96" s="77">
        <v>12093.797717476615</v>
      </c>
      <c r="Y96" s="37">
        <v>3.8910751452111573E-3</v>
      </c>
    </row>
    <row r="97" spans="1:25" x14ac:dyDescent="0.25">
      <c r="A97" s="35" t="s">
        <v>137</v>
      </c>
      <c r="B97" s="77">
        <v>100</v>
      </c>
      <c r="C97" s="77">
        <v>67</v>
      </c>
      <c r="D97" s="78">
        <v>0.67</v>
      </c>
      <c r="E97" s="79">
        <v>4.294776119402985</v>
      </c>
      <c r="F97" s="79">
        <v>0.96011119517033594</v>
      </c>
      <c r="G97" s="77">
        <v>3453</v>
      </c>
      <c r="H97" s="77">
        <v>13232.813203124999</v>
      </c>
      <c r="I97" s="37">
        <v>4.2575435573471076E-3</v>
      </c>
      <c r="J97" s="77">
        <v>18</v>
      </c>
      <c r="K97" s="77">
        <v>16</v>
      </c>
      <c r="L97" s="78">
        <v>0.88888888888888884</v>
      </c>
      <c r="M97" s="79">
        <v>3.5729166666666665</v>
      </c>
      <c r="N97" s="79">
        <v>1.2644563362919619</v>
      </c>
      <c r="O97" s="77">
        <v>686</v>
      </c>
      <c r="P97" s="77">
        <v>771.75</v>
      </c>
      <c r="Q97" s="37">
        <v>2.4830390862063111E-4</v>
      </c>
      <c r="R97" s="77">
        <v>118</v>
      </c>
      <c r="S97" s="77">
        <v>83</v>
      </c>
      <c r="T97" s="78">
        <v>0.70338983050847459</v>
      </c>
      <c r="U97" s="79">
        <v>4.1556224899598391</v>
      </c>
      <c r="V97" s="79">
        <v>1.0646183178524842</v>
      </c>
      <c r="W97" s="77">
        <v>4139</v>
      </c>
      <c r="X97" s="77">
        <v>14004.563203124999</v>
      </c>
      <c r="Y97" s="37">
        <v>4.5058474659677395E-3</v>
      </c>
    </row>
    <row r="98" spans="1:25" x14ac:dyDescent="0.25">
      <c r="A98" s="35" t="s">
        <v>138</v>
      </c>
      <c r="B98" s="77">
        <v>298</v>
      </c>
      <c r="C98" s="77">
        <v>187</v>
      </c>
      <c r="D98" s="78">
        <v>0.62751677852348997</v>
      </c>
      <c r="E98" s="79">
        <v>4.2682709447415332</v>
      </c>
      <c r="F98" s="79">
        <v>0.93279067126170867</v>
      </c>
      <c r="G98" s="77">
        <v>9578</v>
      </c>
      <c r="H98" s="77">
        <v>36798.440146980989</v>
      </c>
      <c r="I98" s="37">
        <v>1.1839580848251027E-2</v>
      </c>
      <c r="J98" s="77">
        <v>57</v>
      </c>
      <c r="K98" s="77">
        <v>39</v>
      </c>
      <c r="L98" s="78">
        <v>0.68421052631578949</v>
      </c>
      <c r="M98" s="79">
        <v>4.017094017094017</v>
      </c>
      <c r="N98" s="79">
        <v>1.0580009046488137</v>
      </c>
      <c r="O98" s="77">
        <v>1880</v>
      </c>
      <c r="P98" s="77">
        <v>2398.3344875346261</v>
      </c>
      <c r="Q98" s="37">
        <v>7.7164344338776284E-4</v>
      </c>
      <c r="R98" s="77">
        <v>355</v>
      </c>
      <c r="S98" s="77">
        <v>226</v>
      </c>
      <c r="T98" s="78">
        <v>0.63661971830985919</v>
      </c>
      <c r="U98" s="79">
        <v>4.2249262536873156</v>
      </c>
      <c r="V98" s="79">
        <v>0.96027185979230789</v>
      </c>
      <c r="W98" s="77">
        <v>11458</v>
      </c>
      <c r="X98" s="77">
        <v>39196.774634515612</v>
      </c>
      <c r="Y98" s="37">
        <v>1.261122429163879E-2</v>
      </c>
    </row>
    <row r="99" spans="1:25" x14ac:dyDescent="0.25">
      <c r="A99" s="35" t="s">
        <v>139</v>
      </c>
      <c r="B99" s="77">
        <v>53</v>
      </c>
      <c r="C99" s="77">
        <v>23</v>
      </c>
      <c r="D99" s="78">
        <v>0.43396226415094341</v>
      </c>
      <c r="E99" s="79">
        <v>3.6304347826086958</v>
      </c>
      <c r="F99" s="79">
        <v>1.0705280219343585</v>
      </c>
      <c r="G99" s="77">
        <v>1002</v>
      </c>
      <c r="H99" s="77">
        <v>3786.6945309718758</v>
      </c>
      <c r="I99" s="37">
        <v>1.2183363171916867E-3</v>
      </c>
      <c r="J99" s="36"/>
      <c r="K99" s="36"/>
      <c r="L99" s="36"/>
      <c r="M99" s="36"/>
      <c r="N99" s="36"/>
      <c r="O99" s="36"/>
      <c r="P99" s="36"/>
      <c r="Q99" s="36"/>
      <c r="R99" s="77">
        <v>53</v>
      </c>
      <c r="S99" s="77">
        <v>23</v>
      </c>
      <c r="T99" s="78">
        <v>0.43396226415094341</v>
      </c>
      <c r="U99" s="79">
        <v>3.6304347826086958</v>
      </c>
      <c r="V99" s="79">
        <v>1.0705280219343585</v>
      </c>
      <c r="W99" s="77">
        <v>1002</v>
      </c>
      <c r="X99" s="77">
        <v>3786.6945309718758</v>
      </c>
      <c r="Y99" s="37">
        <v>1.2183363171916867E-3</v>
      </c>
    </row>
    <row r="100" spans="1:25" ht="24" x14ac:dyDescent="0.25">
      <c r="A100" s="35" t="s">
        <v>140</v>
      </c>
      <c r="B100" s="77">
        <v>35</v>
      </c>
      <c r="C100" s="77">
        <v>25</v>
      </c>
      <c r="D100" s="78">
        <v>0.7142857142857143</v>
      </c>
      <c r="E100" s="79">
        <v>4.01</v>
      </c>
      <c r="F100" s="79">
        <v>1.0503491482994287</v>
      </c>
      <c r="G100" s="77">
        <v>1203</v>
      </c>
      <c r="H100" s="77">
        <v>4587.2047193877552</v>
      </c>
      <c r="I100" s="37">
        <v>1.4758935684703401E-3</v>
      </c>
      <c r="J100" s="77">
        <v>12</v>
      </c>
      <c r="K100" s="77">
        <v>10</v>
      </c>
      <c r="L100" s="78">
        <v>0.83333333333333337</v>
      </c>
      <c r="M100" s="79">
        <v>4.2416666666666663</v>
      </c>
      <c r="N100" s="79">
        <v>0.93982120048916262</v>
      </c>
      <c r="O100" s="77">
        <v>509</v>
      </c>
      <c r="P100" s="77">
        <v>610.79999999999995</v>
      </c>
      <c r="Q100" s="37">
        <v>1.9651963380042952E-4</v>
      </c>
      <c r="R100" s="77">
        <v>47</v>
      </c>
      <c r="S100" s="77">
        <v>35</v>
      </c>
      <c r="T100" s="78">
        <v>0.74468085106382975</v>
      </c>
      <c r="U100" s="79">
        <v>4.0761904761904759</v>
      </c>
      <c r="V100" s="79">
        <v>1.0253476817551836</v>
      </c>
      <c r="W100" s="77">
        <v>1712</v>
      </c>
      <c r="X100" s="77">
        <v>5198.0047193877554</v>
      </c>
      <c r="Y100" s="37">
        <v>1.6724132022707696E-3</v>
      </c>
    </row>
    <row r="101" spans="1:25" ht="24" x14ac:dyDescent="0.25">
      <c r="A101" s="35" t="s">
        <v>141</v>
      </c>
      <c r="B101" s="77">
        <v>538</v>
      </c>
      <c r="C101" s="77">
        <v>132</v>
      </c>
      <c r="D101" s="78">
        <v>0.24535315985130113</v>
      </c>
      <c r="E101" s="79">
        <v>4.2279040404040407</v>
      </c>
      <c r="F101" s="79">
        <v>0.89143180191107108</v>
      </c>
      <c r="G101" s="77">
        <v>6697</v>
      </c>
      <c r="H101" s="77">
        <v>23767.427270905602</v>
      </c>
      <c r="I101" s="37">
        <v>7.6469648062487084E-3</v>
      </c>
      <c r="J101" s="77">
        <v>44</v>
      </c>
      <c r="K101" s="77">
        <v>15</v>
      </c>
      <c r="L101" s="78">
        <v>0.34090909090909088</v>
      </c>
      <c r="M101" s="79">
        <v>4.2833333333333332</v>
      </c>
      <c r="N101" s="79">
        <v>0.74740291082595622</v>
      </c>
      <c r="O101" s="77">
        <v>771</v>
      </c>
      <c r="P101" s="77">
        <v>947.40955901342977</v>
      </c>
      <c r="Q101" s="37">
        <v>3.0482085723042838E-4</v>
      </c>
      <c r="R101" s="77">
        <v>582</v>
      </c>
      <c r="S101" s="77">
        <v>147</v>
      </c>
      <c r="T101" s="78">
        <v>0.25257731958762886</v>
      </c>
      <c r="U101" s="79">
        <v>4.233560090702948</v>
      </c>
      <c r="V101" s="79">
        <v>0.87797864975616158</v>
      </c>
      <c r="W101" s="77">
        <v>7468</v>
      </c>
      <c r="X101" s="77">
        <v>24714.836829919033</v>
      </c>
      <c r="Y101" s="37">
        <v>7.9517856634791374E-3</v>
      </c>
    </row>
    <row r="102" spans="1:25" x14ac:dyDescent="0.25">
      <c r="A102" s="35" t="s">
        <v>142</v>
      </c>
      <c r="B102" s="77">
        <v>363</v>
      </c>
      <c r="C102" s="77">
        <v>256</v>
      </c>
      <c r="D102" s="78">
        <v>0.70523415977961434</v>
      </c>
      <c r="E102" s="79">
        <v>4.313802083333333</v>
      </c>
      <c r="F102" s="79">
        <v>0.95836075453296532</v>
      </c>
      <c r="G102" s="77">
        <v>13252</v>
      </c>
      <c r="H102" s="77">
        <v>50593.41638776951</v>
      </c>
      <c r="I102" s="37">
        <v>1.6277995516105294E-2</v>
      </c>
      <c r="J102" s="77">
        <v>175</v>
      </c>
      <c r="K102" s="77">
        <v>147</v>
      </c>
      <c r="L102" s="78">
        <v>0.84</v>
      </c>
      <c r="M102" s="79">
        <v>4.3151927437641726</v>
      </c>
      <c r="N102" s="79">
        <v>0.90874837128086339</v>
      </c>
      <c r="O102" s="77">
        <v>7612</v>
      </c>
      <c r="P102" s="77">
        <v>9061.9047619047615</v>
      </c>
      <c r="Q102" s="37">
        <v>2.9155897271511007E-3</v>
      </c>
      <c r="R102" s="77">
        <v>538</v>
      </c>
      <c r="S102" s="77">
        <v>403</v>
      </c>
      <c r="T102" s="78">
        <v>0.74907063197026025</v>
      </c>
      <c r="U102" s="79">
        <v>4.3143093465674109</v>
      </c>
      <c r="V102" s="79">
        <v>0.94056740187644727</v>
      </c>
      <c r="W102" s="77">
        <v>20864</v>
      </c>
      <c r="X102" s="77">
        <v>59655.321149674273</v>
      </c>
      <c r="Y102" s="37">
        <v>1.9193585243256397E-2</v>
      </c>
    </row>
    <row r="103" spans="1:25" x14ac:dyDescent="0.25">
      <c r="A103" s="35" t="s">
        <v>143</v>
      </c>
      <c r="B103" s="77">
        <v>18018</v>
      </c>
      <c r="C103" s="77">
        <v>955</v>
      </c>
      <c r="D103" s="78">
        <v>5.3002553002553E-2</v>
      </c>
      <c r="E103" s="79">
        <v>4.1555846422338565</v>
      </c>
      <c r="F103" s="79">
        <v>1.0123837309794772</v>
      </c>
      <c r="G103" s="77">
        <v>47623</v>
      </c>
      <c r="H103" s="77">
        <v>149654.58469454158</v>
      </c>
      <c r="I103" s="37">
        <v>4.8150072332558407E-2</v>
      </c>
      <c r="J103" s="77">
        <v>3700</v>
      </c>
      <c r="K103" s="77">
        <v>44</v>
      </c>
      <c r="L103" s="78">
        <v>1.1891891891891892E-2</v>
      </c>
      <c r="M103" s="79">
        <v>4.083333333333333</v>
      </c>
      <c r="N103" s="79">
        <v>1.0374916331657296</v>
      </c>
      <c r="O103" s="77">
        <v>2156</v>
      </c>
      <c r="P103" s="77">
        <v>2179.7982870708547</v>
      </c>
      <c r="Q103" s="37">
        <v>7.0133130506543539E-4</v>
      </c>
      <c r="R103" s="77">
        <v>21718</v>
      </c>
      <c r="S103" s="77">
        <v>999</v>
      </c>
      <c r="T103" s="78">
        <v>4.5998710746845937E-2</v>
      </c>
      <c r="U103" s="79">
        <v>4.1524024024024024</v>
      </c>
      <c r="V103" s="79">
        <v>1.0136111064124207</v>
      </c>
      <c r="W103" s="77">
        <v>49779</v>
      </c>
      <c r="X103" s="77">
        <v>151834.38298161243</v>
      </c>
      <c r="Y103" s="37">
        <v>4.8851403637623844E-2</v>
      </c>
    </row>
    <row r="104" spans="1:25" x14ac:dyDescent="0.25">
      <c r="A104" s="35" t="s">
        <v>146</v>
      </c>
      <c r="B104" s="77">
        <v>49</v>
      </c>
      <c r="C104" s="77">
        <v>31</v>
      </c>
      <c r="D104" s="78">
        <v>0.63265306122448983</v>
      </c>
      <c r="E104" s="79">
        <v>4.040322580645161</v>
      </c>
      <c r="F104" s="79">
        <v>1.0681044929077328</v>
      </c>
      <c r="G104" s="77">
        <v>1503</v>
      </c>
      <c r="H104" s="77">
        <v>5773.4003149729278</v>
      </c>
      <c r="I104" s="37">
        <v>1.8575417742006618E-3</v>
      </c>
      <c r="J104" s="36"/>
      <c r="K104" s="36"/>
      <c r="L104" s="36"/>
      <c r="M104" s="36"/>
      <c r="N104" s="36"/>
      <c r="O104" s="36"/>
      <c r="P104" s="36"/>
      <c r="Q104" s="36"/>
      <c r="R104" s="77">
        <v>49</v>
      </c>
      <c r="S104" s="77">
        <v>31</v>
      </c>
      <c r="T104" s="78">
        <v>0.63265306122448983</v>
      </c>
      <c r="U104" s="79">
        <v>4.040322580645161</v>
      </c>
      <c r="V104" s="79">
        <v>1.0681044929077328</v>
      </c>
      <c r="W104" s="77">
        <v>1503</v>
      </c>
      <c r="X104" s="77">
        <v>5773.4003149729278</v>
      </c>
      <c r="Y104" s="37">
        <v>1.8575417742006618E-3</v>
      </c>
    </row>
    <row r="105" spans="1:25" x14ac:dyDescent="0.25">
      <c r="A105" s="35" t="s">
        <v>147</v>
      </c>
      <c r="B105" s="77">
        <v>31</v>
      </c>
      <c r="C105" s="77">
        <v>30</v>
      </c>
      <c r="D105" s="78">
        <v>0.967741935483871</v>
      </c>
      <c r="E105" s="79">
        <v>4.1166666666666663</v>
      </c>
      <c r="F105" s="79">
        <v>0.93556281337908165</v>
      </c>
      <c r="G105" s="77">
        <v>1482</v>
      </c>
      <c r="H105" s="77">
        <v>4594.2</v>
      </c>
      <c r="I105" s="37">
        <v>1.4781442396953721E-3</v>
      </c>
      <c r="J105" s="77" t="s">
        <v>174</v>
      </c>
      <c r="K105" s="77" t="s">
        <v>174</v>
      </c>
      <c r="L105" s="78"/>
      <c r="M105" s="79"/>
      <c r="N105" s="79"/>
      <c r="O105" s="77">
        <v>101</v>
      </c>
      <c r="P105" s="77">
        <v>101</v>
      </c>
      <c r="Q105" s="37">
        <v>3.2495879197516995E-5</v>
      </c>
      <c r="R105" s="77">
        <v>33</v>
      </c>
      <c r="S105" s="77">
        <v>32</v>
      </c>
      <c r="T105" s="78">
        <v>0.96969696969696972</v>
      </c>
      <c r="U105" s="79">
        <v>4.122395833333333</v>
      </c>
      <c r="V105" s="79">
        <v>0.92315045360041004</v>
      </c>
      <c r="W105" s="77">
        <v>1583</v>
      </c>
      <c r="X105" s="77">
        <v>4695.2</v>
      </c>
      <c r="Y105" s="37">
        <v>1.5106401188928892E-3</v>
      </c>
    </row>
    <row r="106" spans="1:25" x14ac:dyDescent="0.25">
      <c r="A106" s="35" t="s">
        <v>148</v>
      </c>
      <c r="B106" s="36"/>
      <c r="C106" s="36"/>
      <c r="D106" s="36"/>
      <c r="E106" s="36"/>
      <c r="F106" s="36"/>
      <c r="G106" s="36"/>
      <c r="H106" s="36"/>
      <c r="I106" s="36"/>
      <c r="J106" s="77">
        <v>10</v>
      </c>
      <c r="K106" s="77">
        <v>7</v>
      </c>
      <c r="L106" s="78">
        <v>0.7</v>
      </c>
      <c r="M106" s="79">
        <v>4.6428571428571432</v>
      </c>
      <c r="N106" s="79">
        <v>0.73424494976710464</v>
      </c>
      <c r="O106" s="77">
        <v>390</v>
      </c>
      <c r="P106" s="77">
        <v>496.640625</v>
      </c>
      <c r="Q106" s="37">
        <v>1.5978983915425089E-4</v>
      </c>
      <c r="R106" s="77">
        <v>10</v>
      </c>
      <c r="S106" s="77">
        <v>7</v>
      </c>
      <c r="T106" s="78">
        <v>0.7</v>
      </c>
      <c r="U106" s="79">
        <v>4.6428571428571432</v>
      </c>
      <c r="V106" s="79">
        <v>0.73424494976710464</v>
      </c>
      <c r="W106" s="77">
        <v>390</v>
      </c>
      <c r="X106" s="77">
        <v>496.640625</v>
      </c>
      <c r="Y106" s="37">
        <v>1.5978983915425089E-4</v>
      </c>
    </row>
    <row r="107" spans="1:25" x14ac:dyDescent="0.25">
      <c r="A107" s="35" t="s">
        <v>149</v>
      </c>
      <c r="B107" s="77">
        <v>169</v>
      </c>
      <c r="C107" s="77">
        <v>137</v>
      </c>
      <c r="D107" s="78">
        <v>0.81065088757396453</v>
      </c>
      <c r="E107" s="79">
        <v>4.1836982968369831</v>
      </c>
      <c r="F107" s="79">
        <v>0.96864565268181768</v>
      </c>
      <c r="G107" s="77">
        <v>6878</v>
      </c>
      <c r="H107" s="77">
        <v>25453.620437956204</v>
      </c>
      <c r="I107" s="37">
        <v>8.1894829197155898E-3</v>
      </c>
      <c r="J107" s="77">
        <v>75</v>
      </c>
      <c r="K107" s="77">
        <v>75</v>
      </c>
      <c r="L107" s="78">
        <v>1</v>
      </c>
      <c r="M107" s="79">
        <v>4.181111111111111</v>
      </c>
      <c r="N107" s="79">
        <v>1.107288424179079</v>
      </c>
      <c r="O107" s="77">
        <v>3763</v>
      </c>
      <c r="P107" s="77">
        <v>3763</v>
      </c>
      <c r="Q107" s="37">
        <v>1.210712806141153E-3</v>
      </c>
      <c r="R107" s="77">
        <v>244</v>
      </c>
      <c r="S107" s="77">
        <v>212</v>
      </c>
      <c r="T107" s="78">
        <v>0.86885245901639341</v>
      </c>
      <c r="U107" s="79">
        <v>4.1827830188679247</v>
      </c>
      <c r="V107" s="79">
        <v>1.0198512917684133</v>
      </c>
      <c r="W107" s="77">
        <v>10641</v>
      </c>
      <c r="X107" s="77">
        <v>29216.620437956204</v>
      </c>
      <c r="Y107" s="37">
        <v>9.4001957258567428E-3</v>
      </c>
    </row>
    <row r="108" spans="1:25" x14ac:dyDescent="0.25">
      <c r="A108" s="35" t="s">
        <v>150</v>
      </c>
      <c r="B108" s="77">
        <v>42</v>
      </c>
      <c r="C108" s="77">
        <v>42</v>
      </c>
      <c r="D108" s="78">
        <v>1</v>
      </c>
      <c r="E108" s="79">
        <v>3.8571428571428572</v>
      </c>
      <c r="F108" s="79">
        <v>1.0575824911672758</v>
      </c>
      <c r="G108" s="77">
        <v>1944</v>
      </c>
      <c r="H108" s="77">
        <v>5832</v>
      </c>
      <c r="I108" s="37">
        <v>1.8763957176229616E-3</v>
      </c>
      <c r="J108" s="36"/>
      <c r="K108" s="36"/>
      <c r="L108" s="36"/>
      <c r="M108" s="36"/>
      <c r="N108" s="36"/>
      <c r="O108" s="36"/>
      <c r="P108" s="36"/>
      <c r="Q108" s="36"/>
      <c r="R108" s="77">
        <v>42</v>
      </c>
      <c r="S108" s="77">
        <v>42</v>
      </c>
      <c r="T108" s="78">
        <v>1</v>
      </c>
      <c r="U108" s="79">
        <v>3.8571428571428572</v>
      </c>
      <c r="V108" s="79">
        <v>1.0575824911672758</v>
      </c>
      <c r="W108" s="77">
        <v>1944</v>
      </c>
      <c r="X108" s="77">
        <v>5832</v>
      </c>
      <c r="Y108" s="37">
        <v>1.8763957176229616E-3</v>
      </c>
    </row>
    <row r="109" spans="1:25" x14ac:dyDescent="0.25">
      <c r="A109" s="35" t="s">
        <v>151</v>
      </c>
      <c r="B109" s="77">
        <v>582</v>
      </c>
      <c r="C109" s="77">
        <v>387</v>
      </c>
      <c r="D109" s="78">
        <v>0.66494845360824739</v>
      </c>
      <c r="E109" s="79">
        <v>4.2476313522825153</v>
      </c>
      <c r="F109" s="79">
        <v>0.95113422758263866</v>
      </c>
      <c r="G109" s="77">
        <v>19726</v>
      </c>
      <c r="H109" s="77">
        <v>75626.788551851947</v>
      </c>
      <c r="I109" s="37">
        <v>2.4332267177001408E-2</v>
      </c>
      <c r="J109" s="77">
        <v>50</v>
      </c>
      <c r="K109" s="77">
        <v>32</v>
      </c>
      <c r="L109" s="78">
        <v>0.64</v>
      </c>
      <c r="M109" s="79">
        <v>3.9401041666666665</v>
      </c>
      <c r="N109" s="79">
        <v>0.94044315218020547</v>
      </c>
      <c r="O109" s="77">
        <v>1513</v>
      </c>
      <c r="P109" s="77">
        <v>1936.64</v>
      </c>
      <c r="Q109" s="37">
        <v>6.2309722266415174E-4</v>
      </c>
      <c r="R109" s="77">
        <v>632</v>
      </c>
      <c r="S109" s="77">
        <v>419</v>
      </c>
      <c r="T109" s="78">
        <v>0.66297468354430378</v>
      </c>
      <c r="U109" s="79">
        <v>4.2241447891805883</v>
      </c>
      <c r="V109" s="79">
        <v>0.95382544515841039</v>
      </c>
      <c r="W109" s="77">
        <v>21239</v>
      </c>
      <c r="X109" s="77">
        <v>77563.428551851946</v>
      </c>
      <c r="Y109" s="37">
        <v>2.4955364399665558E-2</v>
      </c>
    </row>
    <row r="110" spans="1:25" x14ac:dyDescent="0.25">
      <c r="A110" s="35" t="s">
        <v>153</v>
      </c>
      <c r="B110" s="77">
        <v>138</v>
      </c>
      <c r="C110" s="77">
        <v>44</v>
      </c>
      <c r="D110" s="78">
        <v>0.3188405797101449</v>
      </c>
      <c r="E110" s="79">
        <v>4.270833333333333</v>
      </c>
      <c r="F110" s="79">
        <v>0.94975159564717027</v>
      </c>
      <c r="G110" s="77">
        <v>2255</v>
      </c>
      <c r="H110" s="77">
        <v>8249.861373660995</v>
      </c>
      <c r="I110" s="37">
        <v>2.6543217682648448E-3</v>
      </c>
      <c r="J110" s="36"/>
      <c r="K110" s="36"/>
      <c r="L110" s="36"/>
      <c r="M110" s="36"/>
      <c r="N110" s="36"/>
      <c r="O110" s="36"/>
      <c r="P110" s="36"/>
      <c r="Q110" s="36"/>
      <c r="R110" s="77">
        <v>138</v>
      </c>
      <c r="S110" s="77">
        <v>44</v>
      </c>
      <c r="T110" s="78">
        <v>0.3188405797101449</v>
      </c>
      <c r="U110" s="79">
        <v>4.270833333333333</v>
      </c>
      <c r="V110" s="79">
        <v>0.94975159564717027</v>
      </c>
      <c r="W110" s="77">
        <v>2255</v>
      </c>
      <c r="X110" s="77">
        <v>8249.861373660995</v>
      </c>
      <c r="Y110" s="37">
        <v>2.6543217682648448E-3</v>
      </c>
    </row>
    <row r="111" spans="1:25" x14ac:dyDescent="0.25">
      <c r="A111" s="35" t="s">
        <v>178</v>
      </c>
      <c r="B111" s="77">
        <v>11</v>
      </c>
      <c r="C111" s="77">
        <v>10</v>
      </c>
      <c r="D111" s="78">
        <v>0.90909090909090906</v>
      </c>
      <c r="E111" s="79">
        <v>4.2</v>
      </c>
      <c r="F111" s="79">
        <v>0.81240384046359615</v>
      </c>
      <c r="G111" s="77">
        <v>504</v>
      </c>
      <c r="H111" s="77">
        <v>1663.2</v>
      </c>
      <c r="I111" s="37">
        <v>5.3512026021099277E-4</v>
      </c>
      <c r="J111" s="36"/>
      <c r="K111" s="36"/>
      <c r="L111" s="36"/>
      <c r="M111" s="36"/>
      <c r="N111" s="36"/>
      <c r="O111" s="36"/>
      <c r="P111" s="36"/>
      <c r="Q111" s="36"/>
      <c r="R111" s="77">
        <v>11</v>
      </c>
      <c r="S111" s="77">
        <v>10</v>
      </c>
      <c r="T111" s="78">
        <v>0.90909090909090906</v>
      </c>
      <c r="U111" s="79">
        <v>4.2</v>
      </c>
      <c r="V111" s="79">
        <v>0.81240384046359615</v>
      </c>
      <c r="W111" s="77">
        <v>504</v>
      </c>
      <c r="X111" s="77">
        <v>1663.2</v>
      </c>
      <c r="Y111" s="37">
        <v>5.3512026021099277E-4</v>
      </c>
    </row>
    <row r="112" spans="1:25" x14ac:dyDescent="0.25">
      <c r="A112" s="35" t="s">
        <v>154</v>
      </c>
      <c r="B112" s="77">
        <v>208</v>
      </c>
      <c r="C112" s="77">
        <v>87</v>
      </c>
      <c r="D112" s="78">
        <v>0.41826923076923078</v>
      </c>
      <c r="E112" s="79">
        <v>4.1082375478927204</v>
      </c>
      <c r="F112" s="79">
        <v>1.0778015961835221</v>
      </c>
      <c r="G112" s="77">
        <v>4289</v>
      </c>
      <c r="H112" s="77">
        <v>16153.85431666628</v>
      </c>
      <c r="I112" s="37">
        <v>5.1973633509769896E-3</v>
      </c>
      <c r="J112" s="77">
        <v>244</v>
      </c>
      <c r="K112" s="77">
        <v>158</v>
      </c>
      <c r="L112" s="78">
        <v>0.64754098360655743</v>
      </c>
      <c r="M112" s="79">
        <v>4.1492616033755274</v>
      </c>
      <c r="N112" s="79">
        <v>0.95100406806219573</v>
      </c>
      <c r="O112" s="77">
        <v>7867</v>
      </c>
      <c r="P112" s="77">
        <v>10065.702686189868</v>
      </c>
      <c r="Q112" s="37">
        <v>3.238553054738102E-3</v>
      </c>
      <c r="R112" s="77">
        <v>452</v>
      </c>
      <c r="S112" s="77">
        <v>245</v>
      </c>
      <c r="T112" s="78">
        <v>0.54203539823008851</v>
      </c>
      <c r="U112" s="79">
        <v>4.1346938775510207</v>
      </c>
      <c r="V112" s="79">
        <v>0.99806977393165419</v>
      </c>
      <c r="W112" s="77">
        <v>12156</v>
      </c>
      <c r="X112" s="77">
        <v>26219.557002856149</v>
      </c>
      <c r="Y112" s="37">
        <v>8.4359164057150916E-3</v>
      </c>
    </row>
    <row r="113" spans="1:25" x14ac:dyDescent="0.25">
      <c r="A113" s="35" t="s">
        <v>155</v>
      </c>
      <c r="B113" s="77">
        <v>257</v>
      </c>
      <c r="C113" s="77">
        <v>219</v>
      </c>
      <c r="D113" s="78">
        <v>0.85214007782101164</v>
      </c>
      <c r="E113" s="79">
        <v>4.2024353120243534</v>
      </c>
      <c r="F113" s="79">
        <v>0.98934668071584964</v>
      </c>
      <c r="G113" s="77">
        <v>11044</v>
      </c>
      <c r="H113" s="77">
        <v>38880.931506849316</v>
      </c>
      <c r="I113" s="37">
        <v>1.2509604488450572E-2</v>
      </c>
      <c r="J113" s="77">
        <v>28</v>
      </c>
      <c r="K113" s="77">
        <v>27</v>
      </c>
      <c r="L113" s="78">
        <v>0.9642857142857143</v>
      </c>
      <c r="M113" s="79">
        <v>4.0493827160493829</v>
      </c>
      <c r="N113" s="79">
        <v>1.1616424575606026</v>
      </c>
      <c r="O113" s="77">
        <v>1312</v>
      </c>
      <c r="P113" s="77">
        <v>1360.5925925925926</v>
      </c>
      <c r="Q113" s="37">
        <v>4.3775893590025097E-4</v>
      </c>
      <c r="R113" s="77">
        <v>285</v>
      </c>
      <c r="S113" s="77">
        <v>246</v>
      </c>
      <c r="T113" s="78">
        <v>0.86315789473684212</v>
      </c>
      <c r="U113" s="79">
        <v>4.1856368563685633</v>
      </c>
      <c r="V113" s="79">
        <v>1.0108273937167636</v>
      </c>
      <c r="W113" s="77">
        <v>12356</v>
      </c>
      <c r="X113" s="77">
        <v>40241.524099441907</v>
      </c>
      <c r="Y113" s="37">
        <v>1.2947363424350824E-2</v>
      </c>
    </row>
    <row r="114" spans="1:25" x14ac:dyDescent="0.25">
      <c r="A114" s="35" t="s">
        <v>156</v>
      </c>
      <c r="B114" s="77">
        <v>296</v>
      </c>
      <c r="C114" s="77">
        <v>142</v>
      </c>
      <c r="D114" s="78">
        <v>0.47972972972972971</v>
      </c>
      <c r="E114" s="79">
        <v>4.167253521126761</v>
      </c>
      <c r="F114" s="79">
        <v>1.0212911677587635</v>
      </c>
      <c r="G114" s="77">
        <v>7101</v>
      </c>
      <c r="H114" s="77">
        <v>27053.729240378463</v>
      </c>
      <c r="I114" s="37">
        <v>8.7043041310660568E-3</v>
      </c>
      <c r="J114" s="77">
        <v>13</v>
      </c>
      <c r="K114" s="77">
        <v>8</v>
      </c>
      <c r="L114" s="78">
        <v>0.61538461538461542</v>
      </c>
      <c r="M114" s="79">
        <v>3.8229166666666665</v>
      </c>
      <c r="N114" s="79">
        <v>0.92415267121954647</v>
      </c>
      <c r="O114" s="77">
        <v>367</v>
      </c>
      <c r="P114" s="77">
        <v>470.15088757396455</v>
      </c>
      <c r="Q114" s="37">
        <v>1.5126699452682125E-4</v>
      </c>
      <c r="R114" s="77">
        <v>309</v>
      </c>
      <c r="S114" s="77">
        <v>150</v>
      </c>
      <c r="T114" s="78">
        <v>0.4854368932038835</v>
      </c>
      <c r="U114" s="79">
        <v>4.1488888888888891</v>
      </c>
      <c r="V114" s="79">
        <v>1.0192856370402472</v>
      </c>
      <c r="W114" s="77">
        <v>7468</v>
      </c>
      <c r="X114" s="77">
        <v>27523.880127952427</v>
      </c>
      <c r="Y114" s="37">
        <v>8.8555711255928777E-3</v>
      </c>
    </row>
    <row r="115" spans="1:25" ht="24" x14ac:dyDescent="0.25">
      <c r="A115" s="35" t="s">
        <v>157</v>
      </c>
      <c r="B115" s="77" t="s">
        <v>174</v>
      </c>
      <c r="C115" s="77" t="s">
        <v>174</v>
      </c>
      <c r="D115" s="78"/>
      <c r="E115" s="79"/>
      <c r="F115" s="79"/>
      <c r="G115" s="77">
        <v>57</v>
      </c>
      <c r="H115" s="77">
        <v>171</v>
      </c>
      <c r="I115" s="37">
        <v>5.501777567104363E-5</v>
      </c>
      <c r="J115" s="36"/>
      <c r="K115" s="36"/>
      <c r="L115" s="36"/>
      <c r="M115" s="36"/>
      <c r="N115" s="36"/>
      <c r="O115" s="36"/>
      <c r="P115" s="36"/>
      <c r="Q115" s="36"/>
      <c r="R115" s="77" t="s">
        <v>174</v>
      </c>
      <c r="S115" s="77" t="s">
        <v>174</v>
      </c>
      <c r="T115" s="78"/>
      <c r="U115" s="79"/>
      <c r="V115" s="79"/>
      <c r="W115" s="77">
        <v>57</v>
      </c>
      <c r="X115" s="77">
        <v>171</v>
      </c>
      <c r="Y115" s="37">
        <v>5.501777567104363E-5</v>
      </c>
    </row>
    <row r="116" spans="1:25" ht="24" x14ac:dyDescent="0.25">
      <c r="A116" s="35" t="s">
        <v>158</v>
      </c>
      <c r="B116" s="77">
        <v>29</v>
      </c>
      <c r="C116" s="77">
        <v>28</v>
      </c>
      <c r="D116" s="78">
        <v>0.96551724137931039</v>
      </c>
      <c r="E116" s="79">
        <v>3.9345238095238093</v>
      </c>
      <c r="F116" s="79">
        <v>1.1080865154055357</v>
      </c>
      <c r="G116" s="77">
        <v>1322</v>
      </c>
      <c r="H116" s="77">
        <v>4107.6428571428569</v>
      </c>
      <c r="I116" s="37">
        <v>1.3215986739827509E-3</v>
      </c>
      <c r="J116" s="36"/>
      <c r="K116" s="36"/>
      <c r="L116" s="36"/>
      <c r="M116" s="36"/>
      <c r="N116" s="36"/>
      <c r="O116" s="36"/>
      <c r="P116" s="36"/>
      <c r="Q116" s="36"/>
      <c r="R116" s="77">
        <v>29</v>
      </c>
      <c r="S116" s="77">
        <v>28</v>
      </c>
      <c r="T116" s="78">
        <v>0.96551724137931039</v>
      </c>
      <c r="U116" s="79">
        <v>3.9345238095238093</v>
      </c>
      <c r="V116" s="79">
        <v>1.1080865154055357</v>
      </c>
      <c r="W116" s="77">
        <v>1322</v>
      </c>
      <c r="X116" s="77">
        <v>4107.6428571428569</v>
      </c>
      <c r="Y116" s="37">
        <v>1.3215986739827509E-3</v>
      </c>
    </row>
    <row r="117" spans="1:25" x14ac:dyDescent="0.25">
      <c r="A117" s="35" t="s">
        <v>159</v>
      </c>
      <c r="B117" s="77">
        <v>288</v>
      </c>
      <c r="C117" s="77">
        <v>206</v>
      </c>
      <c r="D117" s="78">
        <v>0.71527777777777779</v>
      </c>
      <c r="E117" s="79">
        <v>4.2301779935275077</v>
      </c>
      <c r="F117" s="79">
        <v>0.94209982054885211</v>
      </c>
      <c r="G117" s="77">
        <v>10457</v>
      </c>
      <c r="H117" s="77">
        <v>39868.399879738135</v>
      </c>
      <c r="I117" s="37">
        <v>1.2827313923666055E-2</v>
      </c>
      <c r="J117" s="77">
        <v>80</v>
      </c>
      <c r="K117" s="77">
        <v>43</v>
      </c>
      <c r="L117" s="78">
        <v>0.53749999999999998</v>
      </c>
      <c r="M117" s="79">
        <v>3.9379844961240309</v>
      </c>
      <c r="N117" s="79">
        <v>1.0943968498108489</v>
      </c>
      <c r="O117" s="77">
        <v>2032</v>
      </c>
      <c r="P117" s="77">
        <v>2597.298828125</v>
      </c>
      <c r="Q117" s="37">
        <v>8.3565850454061846E-4</v>
      </c>
      <c r="R117" s="77">
        <v>368</v>
      </c>
      <c r="S117" s="77">
        <v>249</v>
      </c>
      <c r="T117" s="78">
        <v>0.67663043478260865</v>
      </c>
      <c r="U117" s="79">
        <v>4.179718875502008</v>
      </c>
      <c r="V117" s="79">
        <v>0.97637606938478227</v>
      </c>
      <c r="W117" s="77">
        <v>12489</v>
      </c>
      <c r="X117" s="77">
        <v>42465.698707863135</v>
      </c>
      <c r="Y117" s="37">
        <v>1.3662972428206674E-2</v>
      </c>
    </row>
    <row r="118" spans="1:25" x14ac:dyDescent="0.25">
      <c r="A118" s="35" t="s">
        <v>160</v>
      </c>
      <c r="B118" s="77">
        <v>30</v>
      </c>
      <c r="C118" s="77">
        <v>23</v>
      </c>
      <c r="D118" s="78">
        <v>0.76666666666666672</v>
      </c>
      <c r="E118" s="79">
        <v>4.0144927536231885</v>
      </c>
      <c r="F118" s="79">
        <v>0.92849814252486729</v>
      </c>
      <c r="G118" s="77">
        <v>1108</v>
      </c>
      <c r="H118" s="77">
        <v>4186.7395833333339</v>
      </c>
      <c r="I118" s="37">
        <v>1.3470473636778481E-3</v>
      </c>
      <c r="J118" s="36"/>
      <c r="K118" s="36"/>
      <c r="L118" s="36"/>
      <c r="M118" s="36"/>
      <c r="N118" s="36"/>
      <c r="O118" s="36"/>
      <c r="P118" s="36"/>
      <c r="Q118" s="36"/>
      <c r="R118" s="77">
        <v>30</v>
      </c>
      <c r="S118" s="77">
        <v>23</v>
      </c>
      <c r="T118" s="78">
        <v>0.76666666666666672</v>
      </c>
      <c r="U118" s="79">
        <v>4.0144927536231885</v>
      </c>
      <c r="V118" s="79">
        <v>0.92849814252486729</v>
      </c>
      <c r="W118" s="77">
        <v>1108</v>
      </c>
      <c r="X118" s="77">
        <v>4186.7395833333339</v>
      </c>
      <c r="Y118" s="37">
        <v>1.3470473636778481E-3</v>
      </c>
    </row>
    <row r="119" spans="1:25" x14ac:dyDescent="0.25">
      <c r="A119" s="35" t="s">
        <v>161</v>
      </c>
      <c r="B119" s="77" t="s">
        <v>174</v>
      </c>
      <c r="C119" s="77" t="s">
        <v>174</v>
      </c>
      <c r="D119" s="78"/>
      <c r="E119" s="79"/>
      <c r="F119" s="79"/>
      <c r="G119" s="77">
        <v>56</v>
      </c>
      <c r="H119" s="77">
        <v>168</v>
      </c>
      <c r="I119" s="37">
        <v>5.4052551536463917E-5</v>
      </c>
      <c r="J119" s="36"/>
      <c r="K119" s="36"/>
      <c r="L119" s="36"/>
      <c r="M119" s="36"/>
      <c r="N119" s="36"/>
      <c r="O119" s="36"/>
      <c r="P119" s="36"/>
      <c r="Q119" s="36"/>
      <c r="R119" s="77" t="s">
        <v>174</v>
      </c>
      <c r="S119" s="77" t="s">
        <v>174</v>
      </c>
      <c r="T119" s="78"/>
      <c r="U119" s="79"/>
      <c r="V119" s="79"/>
      <c r="W119" s="77">
        <v>56</v>
      </c>
      <c r="X119" s="77">
        <v>168</v>
      </c>
      <c r="Y119" s="37">
        <v>5.4052551536463917E-5</v>
      </c>
    </row>
    <row r="120" spans="1:25" x14ac:dyDescent="0.25">
      <c r="A120" s="35" t="s">
        <v>162</v>
      </c>
      <c r="B120" s="77">
        <v>943</v>
      </c>
      <c r="C120" s="77">
        <v>75</v>
      </c>
      <c r="D120" s="78">
        <v>7.9533404029692473E-2</v>
      </c>
      <c r="E120" s="79">
        <v>4.2411111111111115</v>
      </c>
      <c r="F120" s="79">
        <v>0.9936905894967093</v>
      </c>
      <c r="G120" s="77">
        <v>3817</v>
      </c>
      <c r="H120" s="77">
        <v>12248.226872584339</v>
      </c>
      <c r="I120" s="37">
        <v>3.9407613944087332E-3</v>
      </c>
      <c r="J120" s="77">
        <v>145</v>
      </c>
      <c r="K120" s="77">
        <v>10</v>
      </c>
      <c r="L120" s="78">
        <v>6.8965517241379309E-2</v>
      </c>
      <c r="M120" s="79">
        <v>4.05</v>
      </c>
      <c r="N120" s="79">
        <v>1.055540935571267</v>
      </c>
      <c r="O120" s="77">
        <v>486</v>
      </c>
      <c r="P120" s="77">
        <v>515.61652794292513</v>
      </c>
      <c r="Q120" s="37">
        <v>1.6589517231956874E-4</v>
      </c>
      <c r="R120" s="77">
        <v>1088</v>
      </c>
      <c r="S120" s="77">
        <v>85</v>
      </c>
      <c r="T120" s="78">
        <v>7.8125E-2</v>
      </c>
      <c r="U120" s="79">
        <v>4.2186274509803923</v>
      </c>
      <c r="V120" s="79">
        <v>1.0030571301303162</v>
      </c>
      <c r="W120" s="77">
        <v>4303</v>
      </c>
      <c r="X120" s="77">
        <v>12763.843400527265</v>
      </c>
      <c r="Y120" s="37">
        <v>4.1066565667283025E-3</v>
      </c>
    </row>
    <row r="121" spans="1:25" ht="24" x14ac:dyDescent="0.25">
      <c r="A121" s="35" t="s">
        <v>163</v>
      </c>
      <c r="B121" s="77">
        <v>538</v>
      </c>
      <c r="C121" s="77">
        <v>285</v>
      </c>
      <c r="D121" s="78">
        <v>0.52973977695167285</v>
      </c>
      <c r="E121" s="79">
        <v>4.1880116959064324</v>
      </c>
      <c r="F121" s="79">
        <v>0.95453801929130466</v>
      </c>
      <c r="G121" s="77">
        <v>14323</v>
      </c>
      <c r="H121" s="77">
        <v>54888.315294474058</v>
      </c>
      <c r="I121" s="37">
        <v>1.7659842209549047E-2</v>
      </c>
      <c r="J121" s="77">
        <v>30</v>
      </c>
      <c r="K121" s="77">
        <v>26</v>
      </c>
      <c r="L121" s="78">
        <v>0.8666666666666667</v>
      </c>
      <c r="M121" s="79">
        <v>4.3429487179487181</v>
      </c>
      <c r="N121" s="79">
        <v>0.98107817322858393</v>
      </c>
      <c r="O121" s="77">
        <v>1355</v>
      </c>
      <c r="P121" s="77">
        <v>1563.4615384615383</v>
      </c>
      <c r="Q121" s="37">
        <v>5.0303027013673493E-4</v>
      </c>
      <c r="R121" s="77">
        <v>568</v>
      </c>
      <c r="S121" s="77">
        <v>311</v>
      </c>
      <c r="T121" s="78">
        <v>0.54753521126760563</v>
      </c>
      <c r="U121" s="79">
        <v>4.20096463022508</v>
      </c>
      <c r="V121" s="79">
        <v>0.95774561791275548</v>
      </c>
      <c r="W121" s="77">
        <v>15678</v>
      </c>
      <c r="X121" s="77">
        <v>56451.776832935597</v>
      </c>
      <c r="Y121" s="37">
        <v>1.8162872479685781E-2</v>
      </c>
    </row>
    <row r="122" spans="1:25" x14ac:dyDescent="0.25">
      <c r="A122" s="38" t="s">
        <v>22</v>
      </c>
      <c r="B122" s="80">
        <v>55826</v>
      </c>
      <c r="C122" s="80">
        <v>16172</v>
      </c>
      <c r="D122" s="81">
        <v>0.28968580947945399</v>
      </c>
      <c r="E122" s="82">
        <v>4.2251061505482728</v>
      </c>
      <c r="F122" s="82">
        <v>0.96111007267505044</v>
      </c>
      <c r="G122" s="80">
        <v>819941</v>
      </c>
      <c r="H122" s="80">
        <v>2974462.7434142232</v>
      </c>
      <c r="I122" s="40">
        <v>0.95700774245053066</v>
      </c>
      <c r="J122" s="80">
        <v>9042</v>
      </c>
      <c r="K122" s="80">
        <v>2261</v>
      </c>
      <c r="L122" s="81">
        <v>0.250055297500553</v>
      </c>
      <c r="M122" s="82">
        <v>4.0880878667256377</v>
      </c>
      <c r="N122" s="82">
        <v>1.0540016974859769</v>
      </c>
      <c r="O122" s="80">
        <v>110918</v>
      </c>
      <c r="P122" s="80">
        <v>133623.65074363648</v>
      </c>
      <c r="Q122" s="40">
        <v>4.2992257549469434E-2</v>
      </c>
      <c r="R122" s="80">
        <v>64868</v>
      </c>
      <c r="S122" s="80">
        <v>18433</v>
      </c>
      <c r="T122" s="81">
        <v>0.28416168218536103</v>
      </c>
      <c r="U122" s="82">
        <v>4.2082994267527445</v>
      </c>
      <c r="V122" s="82">
        <v>0.9740191866569704</v>
      </c>
      <c r="W122" s="80">
        <v>930859</v>
      </c>
      <c r="X122" s="80">
        <v>3108086.3941578595</v>
      </c>
      <c r="Y122" s="40">
        <v>1</v>
      </c>
    </row>
  </sheetData>
  <mergeCells count="10">
    <mergeCell ref="V4:V5"/>
    <mergeCell ref="W4:W5"/>
    <mergeCell ref="X4:X5"/>
    <mergeCell ref="Y4:Y5"/>
    <mergeCell ref="B4:I4"/>
    <mergeCell ref="J4:Q4"/>
    <mergeCell ref="R4:R5"/>
    <mergeCell ref="S4:S5"/>
    <mergeCell ref="T4:T5"/>
    <mergeCell ref="U4:U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CD72E552D0C2154681AC0614023A9342" ma:contentTypeVersion="10" ma:contentTypeDescription="Luo uusi asiakirja." ma:contentTypeScope="" ma:versionID="08862e2a51e37cda816a2e729fe3bfcd">
  <xsd:schema xmlns:xsd="http://www.w3.org/2001/XMLSchema" xmlns:xs="http://www.w3.org/2001/XMLSchema" xmlns:p="http://schemas.microsoft.com/office/2006/metadata/properties" xmlns:ns2="5d1d06c4-27a9-47af-a60e-4b0b66d6e5bf" xmlns:ns3="afc35bf8-473e-4509-bde1-2b6b4cfdf433" targetNamespace="http://schemas.microsoft.com/office/2006/metadata/properties" ma:root="true" ma:fieldsID="0a20077cc8affe81c2056e59c430b82f" ns2:_="" ns3:_="">
    <xsd:import namespace="5d1d06c4-27a9-47af-a60e-4b0b66d6e5bf"/>
    <xsd:import namespace="afc35bf8-473e-4509-bde1-2b6b4cfdf43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d06c4-27a9-47af-a60e-4b0b66d6e5b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c35bf8-473e-4509-bde1-2b6b4cfdf4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04668E-FC4F-4511-93A1-DF6D9F2B524B}"/>
</file>

<file path=customXml/itemProps2.xml><?xml version="1.0" encoding="utf-8"?>
<ds:datastoreItem xmlns:ds="http://schemas.openxmlformats.org/officeDocument/2006/customXml" ds:itemID="{F431F645-2544-4EC8-B1D9-B6B3C7A7B856}"/>
</file>

<file path=customXml/itemProps3.xml><?xml version="1.0" encoding="utf-8"?>
<ds:datastoreItem xmlns:ds="http://schemas.openxmlformats.org/officeDocument/2006/customXml" ds:itemID="{EDA8B108-A29F-493D-8449-23EDF502FC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8</vt:i4>
      </vt:variant>
    </vt:vector>
  </HeadingPairs>
  <TitlesOfParts>
    <vt:vector size="8" baseType="lpstr">
      <vt:lpstr>Esimerkki luvut</vt:lpstr>
      <vt:lpstr>Esimerkki kaavat</vt:lpstr>
      <vt:lpstr>2019 suoritepäätös</vt:lpstr>
      <vt:lpstr>Toteut.opisk.vuodet ja profiili</vt:lpstr>
      <vt:lpstr>Tutkinnot ja tutkinnon osat</vt:lpstr>
      <vt:lpstr>Työllistyneet ja jatko-opisk.</vt:lpstr>
      <vt:lpstr>Opiskelun aloittaneet palaute</vt:lpstr>
      <vt:lpstr>Opiskelun päättäneet palaute</vt:lpstr>
    </vt:vector>
  </TitlesOfParts>
  <Company>Suomen valtion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Korhonen Kari (OKM)</dc:creator>
  <cp:lastModifiedBy>Korhonen Kari (OKM)</cp:lastModifiedBy>
  <dcterms:created xsi:type="dcterms:W3CDTF">2019-05-14T05:56:15Z</dcterms:created>
  <dcterms:modified xsi:type="dcterms:W3CDTF">2019-06-05T12:08:38Z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0x010100CD72E552D0C2154681AC0614023A9342</vt:lpwstr>
  </property>
</Properties>
</file>